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utbreaks\LTCF Flu Outbreak Tool Kit\"/>
    </mc:Choice>
  </mc:AlternateContent>
  <bookViews>
    <workbookView xWindow="0" yWindow="0" windowWidth="23040" windowHeight="8616"/>
  </bookViews>
  <sheets>
    <sheet name="Line List" sheetId="1" r:id="rId1"/>
    <sheet name="Epi-Curve" sheetId="3" r:id="rId2"/>
    <sheet name="Descriptive Stats" sheetId="4" r:id="rId3"/>
    <sheet name="Data Validation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8" i="1" l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E55" i="4" l="1"/>
  <c r="E54" i="4"/>
  <c r="C55" i="4"/>
  <c r="C54" i="4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K10" i="1"/>
  <c r="AK11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G55" i="4" l="1"/>
  <c r="G54" i="4"/>
  <c r="E61" i="4"/>
  <c r="E60" i="4"/>
  <c r="E59" i="4"/>
  <c r="E58" i="4"/>
  <c r="C61" i="4"/>
  <c r="C60" i="4"/>
  <c r="C59" i="4"/>
  <c r="C58" i="4"/>
  <c r="G58" i="4" s="1"/>
  <c r="E51" i="4"/>
  <c r="E50" i="4"/>
  <c r="E49" i="4"/>
  <c r="C51" i="4"/>
  <c r="C50" i="4"/>
  <c r="C49" i="4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E44" i="4"/>
  <c r="E43" i="4"/>
  <c r="E42" i="4"/>
  <c r="E41" i="4"/>
  <c r="E40" i="4"/>
  <c r="E39" i="4"/>
  <c r="E38" i="4"/>
  <c r="C44" i="4"/>
  <c r="C43" i="4"/>
  <c r="C42" i="4"/>
  <c r="C41" i="4"/>
  <c r="C40" i="4"/>
  <c r="C39" i="4"/>
  <c r="C38" i="4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G30" i="4"/>
  <c r="E27" i="4"/>
  <c r="E26" i="4"/>
  <c r="C27" i="4"/>
  <c r="C26" i="4"/>
  <c r="B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7" i="3"/>
  <c r="E23" i="4"/>
  <c r="E22" i="4"/>
  <c r="E21" i="4"/>
  <c r="C23" i="4"/>
  <c r="C22" i="4"/>
  <c r="C21" i="4"/>
  <c r="AI9" i="1"/>
  <c r="AJ9" i="1" s="1"/>
  <c r="AK9" i="1" s="1"/>
  <c r="AI11" i="1"/>
  <c r="AJ11" i="1" s="1"/>
  <c r="AL11" i="1" s="1"/>
  <c r="AI12" i="1"/>
  <c r="AJ12" i="1" s="1"/>
  <c r="AK12" i="1" s="1"/>
  <c r="AI13" i="1"/>
  <c r="AJ13" i="1" s="1"/>
  <c r="AK13" i="1" s="1"/>
  <c r="AI14" i="1"/>
  <c r="AJ14" i="1" s="1"/>
  <c r="AK14" i="1" s="1"/>
  <c r="AI15" i="1"/>
  <c r="AJ15" i="1" s="1"/>
  <c r="AK15" i="1" s="1"/>
  <c r="AI16" i="1"/>
  <c r="AJ16" i="1" s="1"/>
  <c r="AK16" i="1" s="1"/>
  <c r="AI17" i="1"/>
  <c r="AJ17" i="1" s="1"/>
  <c r="AK17" i="1" s="1"/>
  <c r="AI10" i="1"/>
  <c r="AJ10" i="1" s="1"/>
  <c r="AL10" i="1" s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O9" i="1"/>
  <c r="AR9" i="1" s="1"/>
  <c r="AO10" i="1"/>
  <c r="AR10" i="1" s="1"/>
  <c r="AO11" i="1"/>
  <c r="AR11" i="1" s="1"/>
  <c r="G31" i="4"/>
  <c r="G32" i="4"/>
  <c r="G33" i="4"/>
  <c r="G36" i="4"/>
  <c r="G37" i="4"/>
  <c r="G48" i="4"/>
  <c r="G49" i="4"/>
  <c r="G50" i="4"/>
  <c r="G51" i="4"/>
  <c r="E33" i="4" l="1"/>
  <c r="E30" i="4"/>
  <c r="E31" i="4"/>
  <c r="H49" i="4"/>
  <c r="E48" i="4"/>
  <c r="F49" i="4" s="1"/>
  <c r="C48" i="4"/>
  <c r="D49" i="4" s="1"/>
  <c r="G45" i="4"/>
  <c r="AL9" i="1"/>
  <c r="E45" i="4" s="1"/>
  <c r="C45" i="4"/>
  <c r="C32" i="4"/>
  <c r="E32" i="4"/>
  <c r="G61" i="4"/>
  <c r="G60" i="4"/>
  <c r="G59" i="4"/>
  <c r="G39" i="4"/>
  <c r="G43" i="4"/>
  <c r="F50" i="4"/>
  <c r="D51" i="4"/>
  <c r="D50" i="4"/>
  <c r="F51" i="4"/>
  <c r="G40" i="4"/>
  <c r="G44" i="4"/>
  <c r="H50" i="4"/>
  <c r="C33" i="4"/>
  <c r="C30" i="4"/>
  <c r="C31" i="4"/>
  <c r="G42" i="4"/>
  <c r="G38" i="4"/>
  <c r="G41" i="4"/>
  <c r="G26" i="4"/>
  <c r="G27" i="4"/>
  <c r="G21" i="4"/>
  <c r="G22" i="4"/>
  <c r="G23" i="4"/>
  <c r="H51" i="4"/>
  <c r="AP9" i="1"/>
  <c r="AQ9" i="1"/>
  <c r="AP10" i="1"/>
  <c r="AQ10" i="1"/>
  <c r="AP11" i="1"/>
  <c r="AQ11" i="1"/>
  <c r="C5" i="4" l="1"/>
  <c r="C4" i="4"/>
  <c r="C8" i="4" l="1"/>
  <c r="D17" i="4" s="1"/>
  <c r="C9" i="4"/>
  <c r="C3" i="4"/>
  <c r="AQ43" i="1"/>
  <c r="AP43" i="1"/>
  <c r="AO43" i="1"/>
  <c r="AQ42" i="1"/>
  <c r="AP42" i="1"/>
  <c r="AO42" i="1"/>
  <c r="AQ41" i="1"/>
  <c r="AP41" i="1"/>
  <c r="AO41" i="1"/>
  <c r="AQ40" i="1"/>
  <c r="AP40" i="1"/>
  <c r="AO40" i="1"/>
  <c r="AQ39" i="1"/>
  <c r="AP39" i="1"/>
  <c r="AO39" i="1"/>
  <c r="AQ38" i="1"/>
  <c r="AP38" i="1"/>
  <c r="AO38" i="1"/>
  <c r="AQ37" i="1"/>
  <c r="AP37" i="1"/>
  <c r="AO37" i="1"/>
  <c r="AQ36" i="1"/>
  <c r="AP36" i="1"/>
  <c r="AO36" i="1"/>
  <c r="AQ35" i="1"/>
  <c r="AP35" i="1"/>
  <c r="AO35" i="1"/>
  <c r="AQ34" i="1"/>
  <c r="AP34" i="1"/>
  <c r="AO34" i="1"/>
  <c r="AQ33" i="1"/>
  <c r="AP33" i="1"/>
  <c r="AO33" i="1"/>
  <c r="AQ32" i="1"/>
  <c r="AP32" i="1"/>
  <c r="AO32" i="1"/>
  <c r="AQ31" i="1"/>
  <c r="AP31" i="1"/>
  <c r="AO31" i="1"/>
  <c r="AQ30" i="1"/>
  <c r="AP30" i="1"/>
  <c r="AO30" i="1"/>
  <c r="AQ29" i="1"/>
  <c r="AP29" i="1"/>
  <c r="AO29" i="1"/>
  <c r="AQ28" i="1"/>
  <c r="AP28" i="1"/>
  <c r="AO28" i="1"/>
  <c r="AQ27" i="1"/>
  <c r="AP27" i="1"/>
  <c r="AO27" i="1"/>
  <c r="AQ26" i="1"/>
  <c r="AP26" i="1"/>
  <c r="AO26" i="1"/>
  <c r="AQ25" i="1"/>
  <c r="AP25" i="1"/>
  <c r="AO25" i="1"/>
  <c r="AQ24" i="1"/>
  <c r="AP24" i="1"/>
  <c r="AO24" i="1"/>
  <c r="AQ23" i="1"/>
  <c r="AP23" i="1"/>
  <c r="AO23" i="1"/>
  <c r="AQ22" i="1"/>
  <c r="AP22" i="1"/>
  <c r="AO22" i="1"/>
  <c r="AQ21" i="1"/>
  <c r="AP21" i="1"/>
  <c r="AO21" i="1"/>
  <c r="AQ20" i="1"/>
  <c r="AP20" i="1"/>
  <c r="AO20" i="1"/>
  <c r="AQ19" i="1"/>
  <c r="AP19" i="1"/>
  <c r="AO19" i="1"/>
  <c r="AQ18" i="1"/>
  <c r="AP18" i="1"/>
  <c r="AO18" i="1"/>
  <c r="AQ17" i="1"/>
  <c r="AP17" i="1"/>
  <c r="AO17" i="1"/>
  <c r="AR17" i="1" s="1"/>
  <c r="AQ16" i="1"/>
  <c r="AP16" i="1"/>
  <c r="AO16" i="1"/>
  <c r="AR16" i="1" s="1"/>
  <c r="AQ15" i="1"/>
  <c r="AP15" i="1"/>
  <c r="AO15" i="1"/>
  <c r="AR15" i="1" s="1"/>
  <c r="AQ14" i="1"/>
  <c r="AP14" i="1"/>
  <c r="AO14" i="1"/>
  <c r="AR14" i="1" s="1"/>
  <c r="AQ13" i="1"/>
  <c r="AP13" i="1"/>
  <c r="AO13" i="1"/>
  <c r="AR13" i="1" s="1"/>
  <c r="AQ12" i="1"/>
  <c r="AP12" i="1"/>
  <c r="AO12" i="1"/>
  <c r="AR12" i="1" s="1"/>
  <c r="D54" i="4" l="1"/>
  <c r="D55" i="4"/>
  <c r="D60" i="4"/>
  <c r="D58" i="4"/>
  <c r="D61" i="4"/>
  <c r="D48" i="4"/>
  <c r="D59" i="4"/>
  <c r="D44" i="4"/>
  <c r="D41" i="4"/>
  <c r="D38" i="4"/>
  <c r="D42" i="4"/>
  <c r="D39" i="4"/>
  <c r="D43" i="4"/>
  <c r="D40" i="4"/>
  <c r="D27" i="4"/>
  <c r="D26" i="4"/>
  <c r="D23" i="4"/>
  <c r="D21" i="4"/>
  <c r="D22" i="4"/>
  <c r="C13" i="4"/>
  <c r="F17" i="4"/>
  <c r="C12" i="4"/>
  <c r="C7" i="4"/>
  <c r="H17" i="4" s="1"/>
  <c r="H54" i="4" l="1"/>
  <c r="H55" i="4"/>
  <c r="F54" i="4"/>
  <c r="F55" i="4"/>
  <c r="F40" i="4"/>
  <c r="F48" i="4"/>
  <c r="F38" i="4"/>
  <c r="F44" i="4"/>
  <c r="F61" i="4"/>
  <c r="F58" i="4"/>
  <c r="F43" i="4"/>
  <c r="F41" i="4"/>
  <c r="F60" i="4"/>
  <c r="F42" i="4"/>
  <c r="F39" i="4"/>
  <c r="F59" i="4"/>
  <c r="H60" i="4"/>
  <c r="H58" i="4"/>
  <c r="H61" i="4"/>
  <c r="H59" i="4"/>
  <c r="H23" i="4"/>
  <c r="H38" i="4"/>
  <c r="F26" i="4"/>
  <c r="F27" i="4"/>
  <c r="F22" i="4"/>
  <c r="F21" i="4"/>
  <c r="F23" i="4"/>
  <c r="H21" i="4"/>
  <c r="H22" i="4"/>
  <c r="H48" i="4"/>
  <c r="H41" i="4"/>
  <c r="H26" i="4"/>
  <c r="H44" i="4"/>
  <c r="H42" i="4"/>
  <c r="H27" i="4"/>
  <c r="H39" i="4"/>
  <c r="H43" i="4"/>
  <c r="H40" i="4"/>
  <c r="C11" i="4"/>
</calcChain>
</file>

<file path=xl/sharedStrings.xml><?xml version="1.0" encoding="utf-8"?>
<sst xmlns="http://schemas.openxmlformats.org/spreadsheetml/2006/main" count="153" uniqueCount="128">
  <si>
    <t>Total Residents:</t>
  </si>
  <si>
    <t>Total Staff:</t>
  </si>
  <si>
    <t>SYMPTOMS</t>
  </si>
  <si>
    <t>LAB TESTING</t>
  </si>
  <si>
    <t>OUTCOME</t>
  </si>
  <si>
    <t>IS IT A CASE?</t>
  </si>
  <si>
    <t>Name or Initials</t>
  </si>
  <si>
    <t>Res/Staff? (R/S)</t>
  </si>
  <si>
    <t>Age</t>
  </si>
  <si>
    <t>Sex   (M/F)</t>
  </si>
  <si>
    <t>Onset date</t>
  </si>
  <si>
    <t>Other (specify)</t>
  </si>
  <si>
    <r>
      <t>Positive test (Y/N)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>if not tested, leave blank</t>
    </r>
  </si>
  <si>
    <t>Comments</t>
  </si>
  <si>
    <t>Cough and/or sore throat (Y/N, hidden)</t>
  </si>
  <si>
    <t>Fever (hidden)</t>
  </si>
  <si>
    <t>M</t>
  </si>
  <si>
    <t>Y</t>
  </si>
  <si>
    <t>Rapid</t>
  </si>
  <si>
    <t>A</t>
  </si>
  <si>
    <t>N</t>
  </si>
  <si>
    <t>R</t>
  </si>
  <si>
    <t>S</t>
  </si>
  <si>
    <t>F</t>
  </si>
  <si>
    <t>PCR</t>
  </si>
  <si>
    <t>Other</t>
  </si>
  <si>
    <t>B</t>
  </si>
  <si>
    <t>Residents</t>
  </si>
  <si>
    <t>Staff</t>
  </si>
  <si>
    <t>Onset Date</t>
  </si>
  <si>
    <t>Cough (Y/N)</t>
  </si>
  <si>
    <t>Sore throat (Y/N)</t>
  </si>
  <si>
    <t>Total residents at facility:</t>
  </si>
  <si>
    <t>Total staff at facility:</t>
  </si>
  <si>
    <t>Total ill:</t>
  </si>
  <si>
    <t>Total residents ill:</t>
  </si>
  <si>
    <t>Total staff ill:</t>
  </si>
  <si>
    <t>Attack rate, overall:</t>
  </si>
  <si>
    <t>Attack rate, residents:</t>
  </si>
  <si>
    <t>Attack rate, staff:</t>
  </si>
  <si>
    <t>n =</t>
  </si>
  <si>
    <t>%</t>
  </si>
  <si>
    <t>Probable:</t>
  </si>
  <si>
    <t>Confirmed:</t>
  </si>
  <si>
    <t>Sex</t>
  </si>
  <si>
    <t>Male:</t>
  </si>
  <si>
    <t>Female:</t>
  </si>
  <si>
    <t xml:space="preserve">Epidemic Curve </t>
  </si>
  <si>
    <t>Total</t>
  </si>
  <si>
    <t>Minimum:</t>
  </si>
  <si>
    <t>Maximum:</t>
  </si>
  <si>
    <t>Mean:</t>
  </si>
  <si>
    <t>Illness</t>
  </si>
  <si>
    <t>First onset date:</t>
  </si>
  <si>
    <t>Last onset date:</t>
  </si>
  <si>
    <t>Fever:</t>
  </si>
  <si>
    <t>Cough:</t>
  </si>
  <si>
    <t>Sore throat:</t>
  </si>
  <si>
    <t>Outcomes</t>
  </si>
  <si>
    <t>Laboratory</t>
  </si>
  <si>
    <t>Case Classification</t>
  </si>
  <si>
    <t>Total population LTCF (exposed):</t>
  </si>
  <si>
    <t>Myalgia:</t>
  </si>
  <si>
    <t>Myalgia (Y/N)</t>
  </si>
  <si>
    <t>Temp (˚F)</t>
  </si>
  <si>
    <t>Chills (Y/N)</t>
  </si>
  <si>
    <t>Rhinorrhea  (Y/N)</t>
  </si>
  <si>
    <r>
      <t>Fever ≥100.4</t>
    </r>
    <r>
      <rPr>
        <sz val="10"/>
        <color theme="1"/>
        <rFont val="Calibri"/>
        <family val="2"/>
      </rPr>
      <t>˚F/ 37.8˚C  (Y/N)</t>
    </r>
  </si>
  <si>
    <t>Chills:</t>
  </si>
  <si>
    <t>Headache (Y/N)</t>
  </si>
  <si>
    <t>Rhinorrhea:</t>
  </si>
  <si>
    <t>Headache:</t>
  </si>
  <si>
    <t>C</t>
  </si>
  <si>
    <t>P</t>
  </si>
  <si>
    <t>NC</t>
  </si>
  <si>
    <t>Median:</t>
  </si>
  <si>
    <t xml:space="preserve">Meets ILI definition* </t>
  </si>
  <si>
    <r>
      <t xml:space="preserve">Flu test type (rapid, PCR, etc)  </t>
    </r>
    <r>
      <rPr>
        <i/>
        <sz val="10"/>
        <color rgb="FFFF0000"/>
        <rFont val="Calibri"/>
        <family val="2"/>
        <scheme val="minor"/>
      </rPr>
      <t>if not tested, leave blank</t>
    </r>
  </si>
  <si>
    <r>
      <t xml:space="preserve"> Type of flu (A, B)  </t>
    </r>
    <r>
      <rPr>
        <i/>
        <sz val="10"/>
        <color rgb="FFFF0000"/>
        <rFont val="Calibri"/>
        <family val="2"/>
        <scheme val="minor"/>
      </rPr>
      <t>if not tested, leave blank</t>
    </r>
  </si>
  <si>
    <t>Influenza type A:</t>
  </si>
  <si>
    <t>Influenza type B:</t>
  </si>
  <si>
    <t>Patients testing positive for influenza:</t>
  </si>
  <si>
    <t>Total patients tested:</t>
  </si>
  <si>
    <t>Note: Influenza-like Illness (ILI) definition is fever (temperature of &gt;100.4F (37.8C) or greater) and a cough and/or sore throat without a known cause other than influenza.</t>
  </si>
  <si>
    <t>Outbreak Case Classifications</t>
  </si>
  <si>
    <t xml:space="preserve">Probable: </t>
  </si>
  <si>
    <t xml:space="preserve">Suspect: </t>
  </si>
  <si>
    <t>Recovered:</t>
  </si>
  <si>
    <t>Lost to follow-up:</t>
  </si>
  <si>
    <t>Recovery date</t>
  </si>
  <si>
    <t>Date of death</t>
  </si>
  <si>
    <t>A lab test positive for flu</t>
  </si>
  <si>
    <t>Illness duration (days)</t>
  </si>
  <si>
    <t>Illness duration (hidden)</t>
  </si>
  <si>
    <t>Suspect:</t>
  </si>
  <si>
    <t>PHD Epi Determined Case Classification (Confirmed, Probable, Suspect)**</t>
  </si>
  <si>
    <t>Descriptive Statistics for All Outbreak-Associated Cases</t>
  </si>
  <si>
    <t>Insert 1st onset through last onset dates below to autopopulate epi-curve</t>
  </si>
  <si>
    <t>**If deemed "not a case" remove from line list (otherwise will be counted in epi-curve and stats)</t>
  </si>
  <si>
    <t>Age (years)</t>
  </si>
  <si>
    <t>Room/Unit</t>
  </si>
  <si>
    <t>Resident Age (hidden)</t>
  </si>
  <si>
    <t>Staff Age (hidden)</t>
  </si>
  <si>
    <t>years</t>
  </si>
  <si>
    <t>Tested (hidden)</t>
  </si>
  <si>
    <t>Hospitalized:</t>
  </si>
  <si>
    <t>Death:</t>
  </si>
  <si>
    <t>Influenza or ILI Outbreak Line List</t>
  </si>
  <si>
    <t>Mean illness duration:</t>
  </si>
  <si>
    <t>days</t>
  </si>
  <si>
    <t>Resident illness duration (hidden)</t>
  </si>
  <si>
    <t>Staff illness duration (hidden)</t>
  </si>
  <si>
    <t>Hospitalized  (Y/N)</t>
  </si>
  <si>
    <t>Died (Y/N)</t>
  </si>
  <si>
    <t>Recovered (Y/N)</t>
  </si>
  <si>
    <t>Lost to follow-up (Y/N)</t>
  </si>
  <si>
    <t>INTERVENTIONS</t>
  </si>
  <si>
    <t>U</t>
  </si>
  <si>
    <t>Interventions</t>
  </si>
  <si>
    <t>Vaccinated:</t>
  </si>
  <si>
    <t>Received antiviral treatment:</t>
  </si>
  <si>
    <t>Vaccinated for influenza this season</t>
  </si>
  <si>
    <t>Received influenza antiviral treatment</t>
  </si>
  <si>
    <t>State Outbreak Number:</t>
  </si>
  <si>
    <t>All outbreak-associated cases from line list</t>
  </si>
  <si>
    <t xml:space="preserve"> Descriptive Statistics</t>
  </si>
  <si>
    <t>* Influenza-like Illness (ILI) definition: Fever (temperature of 100.4F (37.8C) or greater) and a cough and/or sore throat without a known cause other than influenza.</t>
  </si>
  <si>
    <t>Date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</si>
</sst>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4" fontId="2" fillId="3" borderId="9" xfId="0" applyNumberFormat="1" applyFont="1" applyFill="1" applyBorder="1" applyAlignment="1" applyProtection="1">
      <alignment horizontal="center" wrapText="1"/>
      <protection locked="0"/>
    </xf>
    <xf numFmtId="164" fontId="2" fillId="3" borderId="9" xfId="0" applyNumberFormat="1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10" fillId="7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3" fillId="7" borderId="0" xfId="0" applyFont="1" applyFill="1"/>
    <xf numFmtId="0" fontId="9" fillId="6" borderId="0" xfId="0" applyFont="1" applyFill="1"/>
    <xf numFmtId="14" fontId="9" fillId="6" borderId="0" xfId="0" applyNumberFormat="1" applyFont="1" applyFill="1" applyAlignment="1">
      <alignment horizontal="center"/>
    </xf>
    <xf numFmtId="0" fontId="9" fillId="7" borderId="0" xfId="0" applyFont="1" applyFill="1"/>
    <xf numFmtId="0" fontId="0" fillId="0" borderId="0" xfId="0" applyAlignment="1">
      <alignment horizontal="center"/>
    </xf>
    <xf numFmtId="0" fontId="11" fillId="7" borderId="0" xfId="0" applyFont="1" applyFill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right"/>
    </xf>
    <xf numFmtId="0" fontId="11" fillId="7" borderId="0" xfId="0" applyFont="1" applyFill="1" applyAlignment="1">
      <alignment horizontal="right"/>
    </xf>
    <xf numFmtId="0" fontId="11" fillId="7" borderId="0" xfId="0" applyFont="1" applyFill="1" applyAlignment="1">
      <alignment horizontal="left"/>
    </xf>
    <xf numFmtId="0" fontId="0" fillId="7" borderId="0" xfId="0" applyFont="1" applyFill="1" applyAlignment="1">
      <alignment horizontal="right"/>
    </xf>
    <xf numFmtId="0" fontId="0" fillId="7" borderId="0" xfId="0" applyFont="1" applyFill="1" applyAlignment="1">
      <alignment horizontal="left"/>
    </xf>
    <xf numFmtId="9" fontId="11" fillId="7" borderId="0" xfId="0" applyNumberFormat="1" applyFont="1" applyFill="1" applyAlignment="1">
      <alignment horizontal="left"/>
    </xf>
    <xf numFmtId="9" fontId="0" fillId="7" borderId="0" xfId="0" applyNumberFormat="1" applyFill="1" applyAlignment="1">
      <alignment horizontal="left"/>
    </xf>
    <xf numFmtId="0" fontId="0" fillId="7" borderId="16" xfId="0" applyFill="1" applyBorder="1"/>
    <xf numFmtId="0" fontId="0" fillId="7" borderId="0" xfId="0" applyFill="1" applyBorder="1" applyAlignment="1">
      <alignment horizontal="center"/>
    </xf>
    <xf numFmtId="0" fontId="0" fillId="7" borderId="16" xfId="0" applyFill="1" applyBorder="1" applyAlignment="1">
      <alignment horizontal="right"/>
    </xf>
    <xf numFmtId="1" fontId="0" fillId="7" borderId="0" xfId="0" applyNumberFormat="1" applyFill="1" applyBorder="1" applyAlignment="1">
      <alignment horizontal="center"/>
    </xf>
    <xf numFmtId="0" fontId="0" fillId="7" borderId="16" xfId="0" applyFont="1" applyFill="1" applyBorder="1" applyAlignment="1">
      <alignment horizontal="right"/>
    </xf>
    <xf numFmtId="0" fontId="0" fillId="7" borderId="16" xfId="0" applyFont="1" applyFill="1" applyBorder="1" applyAlignment="1">
      <alignment horizontal="right" wrapText="1"/>
    </xf>
    <xf numFmtId="0" fontId="12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4" fontId="0" fillId="8" borderId="0" xfId="0" applyNumberForma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165" fontId="12" fillId="7" borderId="27" xfId="1" applyNumberFormat="1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165" fontId="0" fillId="7" borderId="27" xfId="1" applyNumberFormat="1" applyFont="1" applyFill="1" applyBorder="1" applyAlignment="1">
      <alignment horizontal="center"/>
    </xf>
    <xf numFmtId="165" fontId="12" fillId="7" borderId="27" xfId="0" applyNumberFormat="1" applyFont="1" applyFill="1" applyBorder="1" applyAlignment="1">
      <alignment horizontal="center"/>
    </xf>
    <xf numFmtId="165" fontId="0" fillId="7" borderId="27" xfId="0" applyNumberFormat="1" applyFill="1" applyBorder="1" applyAlignment="1">
      <alignment horizontal="center"/>
    </xf>
    <xf numFmtId="0" fontId="0" fillId="7" borderId="28" xfId="0" applyFill="1" applyBorder="1" applyAlignment="1">
      <alignment horizontal="right"/>
    </xf>
    <xf numFmtId="1" fontId="0" fillId="7" borderId="30" xfId="1" applyNumberFormat="1" applyFont="1" applyFill="1" applyBorder="1" applyAlignment="1">
      <alignment horizontal="left"/>
    </xf>
    <xf numFmtId="1" fontId="0" fillId="7" borderId="29" xfId="1" applyNumberFormat="1" applyFont="1" applyFill="1" applyBorder="1" applyAlignment="1">
      <alignment horizontal="left"/>
    </xf>
    <xf numFmtId="0" fontId="0" fillId="7" borderId="13" xfId="0" applyFill="1" applyBorder="1"/>
    <xf numFmtId="0" fontId="0" fillId="7" borderId="34" xfId="0" applyFill="1" applyBorder="1" applyAlignment="1">
      <alignment horizontal="center"/>
    </xf>
    <xf numFmtId="1" fontId="0" fillId="8" borderId="33" xfId="1" applyNumberFormat="1" applyFont="1" applyFill="1" applyBorder="1" applyAlignment="1">
      <alignment horizontal="left"/>
    </xf>
    <xf numFmtId="165" fontId="12" fillId="8" borderId="17" xfId="1" applyNumberFormat="1" applyFont="1" applyFill="1" applyBorder="1" applyAlignment="1">
      <alignment horizontal="center"/>
    </xf>
    <xf numFmtId="165" fontId="0" fillId="8" borderId="17" xfId="1" applyNumberFormat="1" applyFont="1" applyFill="1" applyBorder="1" applyAlignment="1">
      <alignment horizontal="center"/>
    </xf>
    <xf numFmtId="165" fontId="0" fillId="8" borderId="20" xfId="1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165" fontId="12" fillId="7" borderId="25" xfId="1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right"/>
    </xf>
    <xf numFmtId="165" fontId="0" fillId="7" borderId="35" xfId="1" applyNumberFormat="1" applyFont="1" applyFill="1" applyBorder="1" applyAlignment="1">
      <alignment horizontal="center"/>
    </xf>
    <xf numFmtId="0" fontId="14" fillId="7" borderId="16" xfId="0" applyFont="1" applyFill="1" applyBorder="1" applyAlignment="1">
      <alignment horizontal="right"/>
    </xf>
    <xf numFmtId="0" fontId="0" fillId="7" borderId="18" xfId="0" applyFill="1" applyBorder="1" applyAlignment="1">
      <alignment horizontal="right"/>
    </xf>
    <xf numFmtId="14" fontId="1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4" fontId="2" fillId="3" borderId="8" xfId="0" applyNumberFormat="1" applyFont="1" applyFill="1" applyBorder="1" applyAlignment="1" applyProtection="1">
      <alignment horizontal="center" wrapText="1"/>
      <protection locked="0"/>
    </xf>
    <xf numFmtId="14" fontId="2" fillId="0" borderId="0" xfId="0" applyNumberFormat="1" applyFont="1" applyFill="1" applyAlignment="1" applyProtection="1">
      <alignment horizontal="center"/>
      <protection locked="0"/>
    </xf>
    <xf numFmtId="14" fontId="0" fillId="0" borderId="0" xfId="0" applyNumberFormat="1"/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4" borderId="11" xfId="0" applyFont="1" applyFill="1" applyBorder="1" applyAlignment="1" applyProtection="1">
      <alignment horizontal="left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4" fontId="0" fillId="0" borderId="0" xfId="0" applyNumberFormat="1"/>
    <xf numFmtId="164" fontId="4" fillId="9" borderId="8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4" fillId="9" borderId="3" xfId="0" applyFont="1" applyFill="1" applyBorder="1" applyAlignment="1" applyProtection="1">
      <alignment horizontal="center"/>
      <protection locked="0"/>
    </xf>
    <xf numFmtId="0" fontId="4" fillId="9" borderId="9" xfId="0" applyFont="1" applyFill="1" applyBorder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1" fontId="0" fillId="7" borderId="26" xfId="0" applyNumberFormat="1" applyFill="1" applyBorder="1" applyAlignment="1">
      <alignment horizontal="center"/>
    </xf>
    <xf numFmtId="0" fontId="16" fillId="0" borderId="0" xfId="0" applyFont="1" applyProtection="1">
      <protection locked="0"/>
    </xf>
    <xf numFmtId="164" fontId="0" fillId="7" borderId="26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2" fillId="7" borderId="8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5" fillId="7" borderId="11" xfId="0" applyNumberFormat="1" applyFont="1" applyFill="1" applyBorder="1" applyAlignment="1" applyProtection="1">
      <alignment horizontal="center"/>
      <protection locked="0"/>
    </xf>
    <xf numFmtId="0" fontId="0" fillId="11" borderId="16" xfId="0" applyFill="1" applyBorder="1" applyAlignment="1">
      <alignment horizontal="right"/>
    </xf>
    <xf numFmtId="0" fontId="0" fillId="11" borderId="26" xfId="0" applyFill="1" applyBorder="1" applyAlignment="1">
      <alignment horizontal="center"/>
    </xf>
    <xf numFmtId="165" fontId="0" fillId="11" borderId="27" xfId="1" applyNumberFormat="1" applyFont="1" applyFill="1" applyBorder="1" applyAlignment="1">
      <alignment horizontal="center"/>
    </xf>
    <xf numFmtId="165" fontId="0" fillId="11" borderId="27" xfId="0" applyNumberForma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165" fontId="0" fillId="11" borderId="17" xfId="1" applyNumberFormat="1" applyFont="1" applyFill="1" applyBorder="1" applyAlignment="1">
      <alignment horizontal="center"/>
    </xf>
    <xf numFmtId="0" fontId="0" fillId="11" borderId="16" xfId="0" applyFill="1" applyBorder="1"/>
    <xf numFmtId="0" fontId="0" fillId="11" borderId="16" xfId="0" applyFont="1" applyFill="1" applyBorder="1" applyAlignment="1">
      <alignment horizontal="right"/>
    </xf>
    <xf numFmtId="0" fontId="0" fillId="10" borderId="16" xfId="0" applyFill="1" applyBorder="1"/>
    <xf numFmtId="0" fontId="12" fillId="10" borderId="26" xfId="0" applyFont="1" applyFill="1" applyBorder="1" applyAlignment="1">
      <alignment horizontal="center"/>
    </xf>
    <xf numFmtId="165" fontId="12" fillId="10" borderId="27" xfId="1" applyNumberFormat="1" applyFont="1" applyFill="1" applyBorder="1" applyAlignment="1">
      <alignment horizontal="center"/>
    </xf>
    <xf numFmtId="165" fontId="12" fillId="10" borderId="27" xfId="0" applyNumberFormat="1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165" fontId="12" fillId="10" borderId="17" xfId="1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 applyProtection="1">
      <alignment horizontal="center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14" fontId="5" fillId="2" borderId="6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14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4" fontId="5" fillId="2" borderId="36" xfId="0" applyNumberFormat="1" applyFont="1" applyFill="1" applyBorder="1" applyAlignment="1" applyProtection="1">
      <alignment horizontal="center"/>
      <protection locked="0"/>
    </xf>
    <xf numFmtId="0" fontId="14" fillId="7" borderId="31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" fillId="5" borderId="21" xfId="0" applyFont="1" applyFill="1" applyBorder="1" applyAlignment="1" applyProtection="1">
      <alignment horizontal="center"/>
      <protection locked="0"/>
    </xf>
    <xf numFmtId="0" fontId="1" fillId="5" borderId="22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14" fontId="0" fillId="5" borderId="13" xfId="0" applyNumberFormat="1" applyFont="1" applyFill="1" applyBorder="1" applyAlignment="1" applyProtection="1">
      <alignment horizontal="left" wrapText="1"/>
      <protection locked="0"/>
    </xf>
    <xf numFmtId="14" fontId="0" fillId="5" borderId="14" xfId="0" applyNumberFormat="1" applyFont="1" applyFill="1" applyBorder="1" applyAlignment="1" applyProtection="1">
      <alignment horizontal="left" wrapText="1"/>
      <protection locked="0"/>
    </xf>
    <xf numFmtId="14" fontId="0" fillId="5" borderId="15" xfId="0" applyNumberFormat="1" applyFont="1" applyFill="1" applyBorder="1" applyAlignment="1" applyProtection="1">
      <alignment horizontal="left" wrapText="1"/>
      <protection locked="0"/>
    </xf>
    <xf numFmtId="14" fontId="0" fillId="5" borderId="16" xfId="0" applyNumberFormat="1" applyFont="1" applyFill="1" applyBorder="1" applyAlignment="1" applyProtection="1">
      <alignment horizontal="left" wrapText="1"/>
      <protection locked="0"/>
    </xf>
    <xf numFmtId="14" fontId="0" fillId="5" borderId="0" xfId="0" applyNumberFormat="1" applyFont="1" applyFill="1" applyBorder="1" applyAlignment="1" applyProtection="1">
      <alignment horizontal="left" wrapText="1"/>
      <protection locked="0"/>
    </xf>
    <xf numFmtId="14" fontId="0" fillId="5" borderId="17" xfId="0" applyNumberFormat="1" applyFont="1" applyFill="1" applyBorder="1" applyAlignment="1" applyProtection="1">
      <alignment horizontal="left" wrapText="1"/>
      <protection locked="0"/>
    </xf>
    <xf numFmtId="0" fontId="15" fillId="5" borderId="16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center" wrapText="1"/>
    </xf>
    <xf numFmtId="0" fontId="15" fillId="5" borderId="17" xfId="0" applyFont="1" applyFill="1" applyBorder="1" applyAlignment="1">
      <alignment horizontal="center" wrapText="1"/>
    </xf>
    <xf numFmtId="0" fontId="15" fillId="5" borderId="18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horizontal="center" wrapText="1"/>
    </xf>
    <xf numFmtId="0" fontId="15" fillId="5" borderId="20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006100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Outbreak Name, OB#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'Epi-Curve'!$A$6</c:f>
              <c:strCache>
                <c:ptCount val="1"/>
                <c:pt idx="0">
                  <c:v>Residents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'Epi-Curve'!$B$5:$S$5</c:f>
              <c:numCache>
                <c:formatCode>m/d/yyyy</c:formatCode>
                <c:ptCount val="18"/>
              </c:numCache>
            </c:numRef>
          </c:cat>
          <c:val>
            <c:numRef>
              <c:f>'Epi-Curve'!$B$6:$S$6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AF-B257-FDD396A8D3DF}"/>
            </c:ext>
          </c:extLst>
        </c:ser>
        <c:ser>
          <c:idx val="2"/>
          <c:order val="1"/>
          <c:tx>
            <c:strRef>
              <c:f>'Epi-Curve'!$A$7</c:f>
              <c:strCache>
                <c:ptCount val="1"/>
                <c:pt idx="0">
                  <c:v>Staff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'Epi-Curve'!$B$5:$S$5</c:f>
              <c:numCache>
                <c:formatCode>m/d/yyyy</c:formatCode>
                <c:ptCount val="18"/>
              </c:numCache>
            </c:numRef>
          </c:cat>
          <c:val>
            <c:numRef>
              <c:f>'Epi-Curve'!$B$7:$S$7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AF-B257-FDD396A8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24900824"/>
        <c:axId val="424901152"/>
      </c:barChart>
      <c:catAx>
        <c:axId val="42490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Onset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01152"/>
        <c:crosses val="autoZero"/>
        <c:auto val="1"/>
        <c:lblAlgn val="ctr"/>
        <c:lblOffset val="100"/>
        <c:noMultiLvlLbl val="1"/>
      </c:catAx>
      <c:valAx>
        <c:axId val="42490115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0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9248030171808745"/>
          <c:y val="0.1590904880205482"/>
          <c:w val="7.0740602429741686E-2"/>
          <c:h val="0.1278970342610917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9</xdr:row>
      <xdr:rowOff>57150</xdr:rowOff>
    </xdr:from>
    <xdr:to>
      <xdr:col>17</xdr:col>
      <xdr:colOff>457199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A5B802-078E-4718-8366-DBE2DD1B1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6"/>
  <sheetViews>
    <sheetView tabSelected="1" topLeftCell="A7" workbookViewId="0">
      <selection activeCell="D9" sqref="D9"/>
    </sheetView>
  </sheetViews>
  <sheetFormatPr defaultRowHeight="14.4" x14ac:dyDescent="0.3"/>
  <cols>
    <col min="1" max="1" width="25.88671875" customWidth="1"/>
    <col min="6" max="6" width="9.109375" hidden="1" customWidth="1"/>
    <col min="7" max="7" width="7.44140625" hidden="1" customWidth="1"/>
    <col min="9" max="9" width="2.33203125" customWidth="1"/>
    <col min="10" max="10" width="10" style="41" customWidth="1"/>
    <col min="11" max="11" width="9.109375" style="41"/>
    <col min="17" max="18" width="10.109375" customWidth="1"/>
    <col min="20" max="20" width="2.44140625" customWidth="1"/>
    <col min="21" max="21" width="10.33203125" customWidth="1"/>
    <col min="22" max="22" width="10.33203125" style="41" hidden="1" customWidth="1"/>
    <col min="23" max="23" width="10.5546875" customWidth="1"/>
    <col min="24" max="24" width="9.88671875" customWidth="1"/>
    <col min="26" max="26" width="3" customWidth="1"/>
    <col min="27" max="27" width="10.88671875" customWidth="1"/>
    <col min="28" max="28" width="9.6640625" customWidth="1"/>
    <col min="29" max="29" width="3.33203125" customWidth="1"/>
    <col min="30" max="30" width="12" customWidth="1"/>
    <col min="31" max="31" width="7.6640625" customWidth="1"/>
    <col min="32" max="32" width="11.109375" style="87" customWidth="1"/>
    <col min="33" max="33" width="12.33203125" customWidth="1"/>
    <col min="34" max="34" width="10.5546875" style="87" customWidth="1"/>
    <col min="35" max="35" width="9.44140625" style="94" hidden="1" customWidth="1"/>
    <col min="36" max="36" width="9.44140625" style="94" customWidth="1"/>
    <col min="37" max="37" width="9.109375" hidden="1" customWidth="1"/>
    <col min="38" max="38" width="8.5546875" hidden="1" customWidth="1"/>
    <col min="40" max="40" width="2.6640625" customWidth="1"/>
    <col min="41" max="41" width="11.109375" hidden="1" customWidth="1"/>
    <col min="43" max="43" width="9.109375" hidden="1" customWidth="1"/>
    <col min="44" max="44" width="9.109375" customWidth="1"/>
    <col min="45" max="45" width="15.109375" style="90" customWidth="1"/>
    <col min="46" max="46" width="16" customWidth="1"/>
  </cols>
  <sheetData>
    <row r="1" spans="1:46" ht="18" x14ac:dyDescent="0.35">
      <c r="A1" s="26" t="s">
        <v>107</v>
      </c>
      <c r="B1" s="27"/>
      <c r="C1" s="27"/>
      <c r="D1" s="27"/>
      <c r="E1" s="27"/>
      <c r="F1" s="27"/>
      <c r="G1" s="27"/>
      <c r="H1" s="27"/>
      <c r="I1" s="27"/>
      <c r="K1" s="2"/>
      <c r="L1" s="27"/>
      <c r="M1" s="27"/>
      <c r="N1" s="27"/>
      <c r="O1" s="27"/>
      <c r="P1" s="27"/>
      <c r="Q1" s="27"/>
      <c r="R1" s="27"/>
      <c r="S1" s="27"/>
      <c r="T1" s="1"/>
      <c r="U1" s="1"/>
      <c r="V1" s="2"/>
      <c r="W1" s="2"/>
      <c r="X1" s="2"/>
      <c r="Y1" s="2"/>
      <c r="Z1" s="2"/>
      <c r="AA1" s="2"/>
      <c r="AB1" s="2"/>
      <c r="AC1" s="1"/>
      <c r="AD1" s="2"/>
      <c r="AE1" s="2"/>
      <c r="AF1" s="83"/>
      <c r="AG1" s="2"/>
      <c r="AH1" s="83"/>
      <c r="AI1" s="92"/>
      <c r="AJ1" s="92"/>
      <c r="AK1" s="27"/>
      <c r="AL1" s="27"/>
      <c r="AM1" s="2"/>
      <c r="AN1" s="2"/>
      <c r="AO1" s="2"/>
      <c r="AP1" s="2"/>
      <c r="AQ1" s="2"/>
      <c r="AR1" s="2"/>
    </row>
    <row r="2" spans="1:46" ht="15.6" x14ac:dyDescent="0.3">
      <c r="A2" s="101" t="s">
        <v>123</v>
      </c>
      <c r="B2" s="4"/>
      <c r="C2" s="4"/>
      <c r="D2" s="4"/>
      <c r="E2" s="4"/>
      <c r="F2" s="4"/>
      <c r="G2" s="4"/>
      <c r="H2" s="4"/>
      <c r="I2" s="3"/>
      <c r="K2" s="88"/>
      <c r="L2" s="4"/>
      <c r="M2" s="4"/>
      <c r="N2" s="4"/>
      <c r="O2" s="4"/>
      <c r="P2" s="4"/>
      <c r="Q2" s="4"/>
      <c r="R2" s="4"/>
      <c r="S2" s="4"/>
      <c r="T2" s="3"/>
      <c r="U2" s="3"/>
      <c r="V2" s="4"/>
      <c r="W2" s="4"/>
      <c r="X2" s="4"/>
      <c r="Y2" s="4"/>
      <c r="Z2" s="4"/>
      <c r="AA2" s="4"/>
      <c r="AB2" s="4"/>
      <c r="AC2" s="3"/>
      <c r="AD2" s="4"/>
      <c r="AE2" s="4"/>
      <c r="AF2" s="84"/>
      <c r="AG2" s="4"/>
      <c r="AH2" s="84"/>
      <c r="AI2" s="88"/>
      <c r="AJ2" s="88"/>
      <c r="AK2" s="4"/>
      <c r="AL2" s="4"/>
      <c r="AM2" s="4"/>
      <c r="AN2" s="4"/>
      <c r="AO2" s="4"/>
      <c r="AP2" s="4"/>
      <c r="AQ2" s="4"/>
      <c r="AR2" s="4"/>
    </row>
    <row r="3" spans="1:46" ht="15" thickBot="1" x14ac:dyDescent="0.35">
      <c r="A3" s="3"/>
      <c r="B3" s="4"/>
      <c r="C3" s="4"/>
      <c r="D3" s="4"/>
      <c r="E3" s="4"/>
      <c r="F3" s="4"/>
      <c r="G3" s="4"/>
      <c r="H3" s="4"/>
      <c r="I3" s="3"/>
      <c r="K3" s="88"/>
      <c r="L3" s="4"/>
      <c r="M3" s="4"/>
      <c r="N3" s="4"/>
      <c r="O3" s="4"/>
      <c r="P3" s="4"/>
      <c r="Q3" s="4"/>
      <c r="R3" s="4"/>
      <c r="S3" s="4"/>
      <c r="T3" s="3"/>
      <c r="U3" s="3"/>
      <c r="V3" s="4"/>
      <c r="W3" s="4"/>
      <c r="X3" s="4"/>
      <c r="Y3" s="4"/>
      <c r="Z3" s="4"/>
      <c r="AA3" s="4"/>
      <c r="AB3" s="4"/>
      <c r="AC3" s="3"/>
      <c r="AD3" s="4"/>
      <c r="AE3" s="4"/>
      <c r="AF3" s="84"/>
      <c r="AG3" s="4"/>
      <c r="AH3" s="84"/>
      <c r="AI3" s="88"/>
      <c r="AJ3" s="88"/>
      <c r="AK3" s="4"/>
      <c r="AL3" s="4"/>
      <c r="AM3" s="4"/>
      <c r="AN3" s="4"/>
      <c r="AO3" s="4"/>
      <c r="AP3" s="4"/>
      <c r="AQ3" s="4"/>
      <c r="AR3" s="4"/>
    </row>
    <row r="4" spans="1:46" ht="15" thickBot="1" x14ac:dyDescent="0.35">
      <c r="A4" s="3"/>
      <c r="B4" s="5" t="s">
        <v>0</v>
      </c>
      <c r="C4" s="6"/>
      <c r="D4" s="155"/>
      <c r="E4" s="4"/>
      <c r="F4" s="4"/>
      <c r="G4" s="4"/>
      <c r="H4" s="4"/>
      <c r="I4" s="3"/>
      <c r="J4" s="36" t="s">
        <v>126</v>
      </c>
      <c r="K4" s="88"/>
      <c r="L4" s="4"/>
      <c r="M4" s="4"/>
      <c r="N4" s="4"/>
      <c r="O4" s="4"/>
      <c r="P4" s="4"/>
      <c r="Q4" s="4"/>
      <c r="R4" s="4"/>
      <c r="S4" s="4"/>
      <c r="T4" s="3"/>
      <c r="U4" s="3"/>
      <c r="V4" s="4"/>
      <c r="W4" s="4"/>
      <c r="X4" s="4"/>
      <c r="Y4" s="4"/>
      <c r="Z4" s="4"/>
      <c r="AA4" s="4"/>
      <c r="AB4" s="4"/>
      <c r="AC4" s="3"/>
      <c r="AD4" s="4"/>
      <c r="AE4" s="4"/>
      <c r="AF4" s="84"/>
      <c r="AG4" s="4"/>
      <c r="AH4" s="84"/>
      <c r="AI4" s="88"/>
      <c r="AJ4" s="88"/>
      <c r="AK4" s="4"/>
      <c r="AL4" s="4"/>
      <c r="AM4" s="4"/>
      <c r="AN4" s="4"/>
      <c r="AO4" s="4"/>
      <c r="AP4" s="4"/>
      <c r="AQ4" s="4"/>
      <c r="AR4" s="4"/>
    </row>
    <row r="5" spans="1:46" ht="15" thickBot="1" x14ac:dyDescent="0.35">
      <c r="A5" s="3"/>
      <c r="B5" s="4" t="s">
        <v>1</v>
      </c>
      <c r="C5" s="7"/>
      <c r="D5" s="155"/>
      <c r="E5" s="4"/>
      <c r="F5" s="4"/>
      <c r="G5" s="4"/>
      <c r="H5" s="4"/>
      <c r="I5" s="3"/>
      <c r="K5" s="88"/>
      <c r="L5" s="4"/>
      <c r="M5" s="4"/>
      <c r="N5" s="4"/>
      <c r="O5" s="4"/>
      <c r="P5" s="4"/>
      <c r="Q5" s="4"/>
      <c r="R5" s="4"/>
      <c r="S5" s="4"/>
      <c r="T5" s="3"/>
      <c r="U5" s="3"/>
      <c r="V5" s="4"/>
      <c r="W5" s="4"/>
      <c r="X5" s="4"/>
      <c r="Y5" s="4"/>
      <c r="Z5" s="4"/>
      <c r="AA5" s="4"/>
      <c r="AB5" s="4"/>
      <c r="AC5" s="3"/>
      <c r="AD5" s="4"/>
      <c r="AE5" s="4"/>
      <c r="AF5" s="84"/>
      <c r="AG5" s="4"/>
      <c r="AH5" s="84"/>
      <c r="AI5" s="88"/>
      <c r="AJ5" s="88"/>
      <c r="AK5" s="4"/>
      <c r="AL5" s="4"/>
      <c r="AM5" s="4"/>
      <c r="AN5" s="4"/>
      <c r="AO5" s="4"/>
      <c r="AP5" s="4"/>
      <c r="AQ5" s="4"/>
      <c r="AR5" s="4"/>
    </row>
    <row r="6" spans="1:46" x14ac:dyDescent="0.3">
      <c r="A6" s="3"/>
      <c r="B6" s="4"/>
      <c r="C6" s="4"/>
      <c r="D6" s="4"/>
      <c r="E6" s="4"/>
      <c r="F6" s="4"/>
      <c r="G6" s="4"/>
      <c r="H6" s="4"/>
      <c r="I6" s="3"/>
      <c r="K6" s="88"/>
      <c r="L6" s="4"/>
      <c r="M6" s="4"/>
      <c r="N6" s="4"/>
      <c r="O6" s="4"/>
      <c r="P6" s="4"/>
      <c r="Q6" s="4"/>
      <c r="R6" s="4"/>
      <c r="S6" s="4"/>
      <c r="T6" s="3"/>
      <c r="U6" s="3"/>
      <c r="V6" s="4"/>
      <c r="W6" s="4"/>
      <c r="X6" s="4"/>
      <c r="Y6" s="4"/>
      <c r="Z6" s="4"/>
      <c r="AA6" s="4"/>
      <c r="AB6" s="4"/>
      <c r="AC6" s="3"/>
      <c r="AD6" s="4"/>
      <c r="AE6" s="4"/>
      <c r="AF6" s="84"/>
      <c r="AG6" s="4"/>
      <c r="AH6" s="84"/>
      <c r="AI6" s="88"/>
      <c r="AJ6" s="88"/>
      <c r="AK6" s="4"/>
      <c r="AL6" s="4"/>
      <c r="AM6" s="4"/>
      <c r="AN6" s="107"/>
      <c r="AO6" s="4"/>
      <c r="AP6" s="4"/>
      <c r="AQ6" s="4"/>
      <c r="AR6" s="4"/>
    </row>
    <row r="7" spans="1:46" x14ac:dyDescent="0.3">
      <c r="A7" s="8"/>
      <c r="B7" s="9"/>
      <c r="C7" s="9"/>
      <c r="D7" s="9"/>
      <c r="E7" s="9"/>
      <c r="F7" s="97"/>
      <c r="G7" s="97"/>
      <c r="H7" s="9"/>
      <c r="I7" s="3"/>
      <c r="J7" s="123" t="s">
        <v>2</v>
      </c>
      <c r="K7" s="124"/>
      <c r="L7" s="124"/>
      <c r="M7" s="124"/>
      <c r="N7" s="124"/>
      <c r="O7" s="124"/>
      <c r="P7" s="124"/>
      <c r="Q7" s="124"/>
      <c r="R7" s="124"/>
      <c r="S7" s="125"/>
      <c r="T7" s="10"/>
      <c r="U7" s="126" t="s">
        <v>3</v>
      </c>
      <c r="V7" s="126"/>
      <c r="W7" s="126"/>
      <c r="X7" s="126"/>
      <c r="Y7" s="127"/>
      <c r="Z7" s="11"/>
      <c r="AA7" s="131" t="s">
        <v>116</v>
      </c>
      <c r="AB7" s="131"/>
      <c r="AC7" s="3"/>
      <c r="AD7" s="128" t="s">
        <v>4</v>
      </c>
      <c r="AE7" s="128"/>
      <c r="AF7" s="128"/>
      <c r="AG7" s="128"/>
      <c r="AH7" s="128"/>
      <c r="AI7" s="128"/>
      <c r="AJ7" s="128"/>
      <c r="AK7" s="128"/>
      <c r="AL7" s="128"/>
      <c r="AM7" s="123"/>
      <c r="AN7" s="108"/>
      <c r="AO7" s="129" t="s">
        <v>5</v>
      </c>
      <c r="AP7" s="130"/>
      <c r="AQ7" s="130"/>
      <c r="AR7" s="130"/>
      <c r="AS7" s="130"/>
    </row>
    <row r="8" spans="1:46" ht="82.8" x14ac:dyDescent="0.3">
      <c r="A8" s="12" t="s">
        <v>6</v>
      </c>
      <c r="B8" s="13" t="s">
        <v>7</v>
      </c>
      <c r="C8" s="13" t="s">
        <v>100</v>
      </c>
      <c r="D8" s="13" t="s">
        <v>127</v>
      </c>
      <c r="E8" s="13" t="s">
        <v>99</v>
      </c>
      <c r="F8" s="98" t="s">
        <v>101</v>
      </c>
      <c r="G8" s="98" t="s">
        <v>102</v>
      </c>
      <c r="H8" s="13" t="s">
        <v>9</v>
      </c>
      <c r="I8" s="14"/>
      <c r="J8" s="15" t="s">
        <v>10</v>
      </c>
      <c r="K8" s="16" t="s">
        <v>64</v>
      </c>
      <c r="L8" s="17" t="s">
        <v>67</v>
      </c>
      <c r="M8" s="17" t="s">
        <v>65</v>
      </c>
      <c r="N8" s="17" t="s">
        <v>30</v>
      </c>
      <c r="O8" s="17" t="s">
        <v>31</v>
      </c>
      <c r="P8" s="17" t="s">
        <v>63</v>
      </c>
      <c r="Q8" s="17" t="s">
        <v>66</v>
      </c>
      <c r="R8" s="17" t="s">
        <v>69</v>
      </c>
      <c r="S8" s="17" t="s">
        <v>11</v>
      </c>
      <c r="T8" s="10"/>
      <c r="U8" s="18" t="s">
        <v>77</v>
      </c>
      <c r="V8" s="99" t="s">
        <v>104</v>
      </c>
      <c r="W8" s="17" t="s">
        <v>12</v>
      </c>
      <c r="X8" s="19" t="s">
        <v>78</v>
      </c>
      <c r="Y8" s="19" t="s">
        <v>13</v>
      </c>
      <c r="Z8" s="14"/>
      <c r="AA8" s="106" t="s">
        <v>121</v>
      </c>
      <c r="AB8" s="19" t="s">
        <v>122</v>
      </c>
      <c r="AC8" s="14"/>
      <c r="AD8" s="19" t="s">
        <v>112</v>
      </c>
      <c r="AE8" s="19" t="s">
        <v>113</v>
      </c>
      <c r="AF8" s="85" t="s">
        <v>90</v>
      </c>
      <c r="AG8" s="19" t="s">
        <v>114</v>
      </c>
      <c r="AH8" s="85" t="s">
        <v>89</v>
      </c>
      <c r="AI8" s="95" t="s">
        <v>93</v>
      </c>
      <c r="AJ8" s="93" t="s">
        <v>92</v>
      </c>
      <c r="AK8" s="98" t="s">
        <v>110</v>
      </c>
      <c r="AL8" s="98" t="s">
        <v>111</v>
      </c>
      <c r="AM8" s="105" t="s">
        <v>115</v>
      </c>
      <c r="AN8" s="104"/>
      <c r="AO8" s="20" t="s">
        <v>14</v>
      </c>
      <c r="AP8" s="19" t="s">
        <v>91</v>
      </c>
      <c r="AQ8" s="20" t="s">
        <v>15</v>
      </c>
      <c r="AR8" s="19" t="s">
        <v>76</v>
      </c>
      <c r="AS8" s="91" t="s">
        <v>95</v>
      </c>
      <c r="AT8" s="96" t="s">
        <v>98</v>
      </c>
    </row>
    <row r="9" spans="1:46" x14ac:dyDescent="0.3">
      <c r="A9" s="21"/>
      <c r="B9" s="22"/>
      <c r="C9" s="22"/>
      <c r="D9" s="22"/>
      <c r="E9" s="28"/>
      <c r="F9" s="28"/>
      <c r="G9" s="28"/>
      <c r="H9" s="22"/>
      <c r="I9" s="23"/>
      <c r="J9" s="86"/>
      <c r="K9" s="89"/>
      <c r="L9" s="22"/>
      <c r="M9" s="22"/>
      <c r="N9" s="22"/>
      <c r="O9" s="22"/>
      <c r="P9" s="22"/>
      <c r="Q9" s="22"/>
      <c r="R9" s="22"/>
      <c r="S9" s="22"/>
      <c r="T9" s="23"/>
      <c r="U9" s="23"/>
      <c r="V9" s="22"/>
      <c r="W9" s="22"/>
      <c r="X9" s="22"/>
      <c r="Y9" s="22"/>
      <c r="Z9" s="22"/>
      <c r="AA9" s="86"/>
      <c r="AB9" s="86"/>
      <c r="AC9" s="3"/>
      <c r="AD9" s="22"/>
      <c r="AE9" s="22"/>
      <c r="AF9" s="86"/>
      <c r="AG9" s="22"/>
      <c r="AH9" s="86"/>
      <c r="AI9" s="89">
        <f>(DAYS360(J9,AH9))</f>
        <v>0</v>
      </c>
      <c r="AJ9" s="89" t="str">
        <f>IF(AI9&gt;0,AI9,"N")</f>
        <v>N</v>
      </c>
      <c r="AK9" s="28" t="str">
        <f t="shared" ref="AK9:AK43" si="0">IF(B9="R",AJ9,"N")</f>
        <v>N</v>
      </c>
      <c r="AL9" s="28" t="str">
        <f>IF(B9="S",AJ9,"N")</f>
        <v>N</v>
      </c>
      <c r="AM9" s="22"/>
      <c r="AN9" s="22"/>
      <c r="AO9" s="24">
        <f t="shared" ref="AO9:AO11" si="1">COUNTIF(N9:O9, "Y")</f>
        <v>0</v>
      </c>
      <c r="AP9" s="24" t="str">
        <f t="shared" ref="AP9:AP11" si="2">IF(W9="Y","Y","N")</f>
        <v>N</v>
      </c>
      <c r="AQ9" s="24">
        <f t="shared" ref="AQ9:AQ11" si="3">L9</f>
        <v>0</v>
      </c>
      <c r="AR9" s="24" t="str">
        <f t="shared" ref="AR9:AR43" si="4">IF(L9="Y",IF(AO9&gt;0,"Y","N"),"N")</f>
        <v>N</v>
      </c>
    </row>
    <row r="10" spans="1:46" x14ac:dyDescent="0.3">
      <c r="A10" s="21"/>
      <c r="B10" s="22"/>
      <c r="C10" s="22"/>
      <c r="D10" s="22"/>
      <c r="E10" s="28"/>
      <c r="F10" s="28"/>
      <c r="G10" s="28"/>
      <c r="H10" s="22"/>
      <c r="I10" s="23"/>
      <c r="J10" s="86"/>
      <c r="K10" s="89"/>
      <c r="L10" s="22"/>
      <c r="M10" s="22"/>
      <c r="N10" s="22"/>
      <c r="O10" s="22"/>
      <c r="P10" s="22"/>
      <c r="Q10" s="22"/>
      <c r="R10" s="22"/>
      <c r="S10" s="22"/>
      <c r="T10" s="23"/>
      <c r="U10" s="23"/>
      <c r="V10" s="22"/>
      <c r="W10" s="22"/>
      <c r="X10" s="22"/>
      <c r="Y10" s="22"/>
      <c r="Z10" s="22"/>
      <c r="AA10" s="86"/>
      <c r="AB10" s="86"/>
      <c r="AC10" s="3"/>
      <c r="AD10" s="22"/>
      <c r="AE10" s="22"/>
      <c r="AF10" s="86"/>
      <c r="AG10" s="22"/>
      <c r="AH10" s="86"/>
      <c r="AI10" s="89">
        <f>(DAYS360(J10,AH10))</f>
        <v>0</v>
      </c>
      <c r="AJ10" s="89" t="str">
        <f t="shared" ref="AJ10:AJ43" si="5">IF(AI10&gt;0,AI10,"N")</f>
        <v>N</v>
      </c>
      <c r="AK10" s="28" t="str">
        <f t="shared" si="0"/>
        <v>N</v>
      </c>
      <c r="AL10" s="28" t="str">
        <f t="shared" ref="AL10:AL43" si="6">IF(B10="S",AJ10,"N")</f>
        <v>N</v>
      </c>
      <c r="AM10" s="22"/>
      <c r="AN10" s="22"/>
      <c r="AO10" s="24">
        <f t="shared" si="1"/>
        <v>0</v>
      </c>
      <c r="AP10" s="24" t="str">
        <f t="shared" si="2"/>
        <v>N</v>
      </c>
      <c r="AQ10" s="24">
        <f t="shared" si="3"/>
        <v>0</v>
      </c>
      <c r="AR10" s="24" t="str">
        <f t="shared" si="4"/>
        <v>N</v>
      </c>
    </row>
    <row r="11" spans="1:46" x14ac:dyDescent="0.3">
      <c r="A11" s="21"/>
      <c r="B11" s="22"/>
      <c r="C11" s="22"/>
      <c r="D11" s="22"/>
      <c r="E11" s="28"/>
      <c r="F11" s="28"/>
      <c r="G11" s="28"/>
      <c r="H11" s="22"/>
      <c r="I11" s="23"/>
      <c r="J11" s="86"/>
      <c r="K11" s="89"/>
      <c r="L11" s="22"/>
      <c r="M11" s="22"/>
      <c r="N11" s="22"/>
      <c r="O11" s="22"/>
      <c r="P11" s="22"/>
      <c r="Q11" s="22"/>
      <c r="R11" s="22"/>
      <c r="S11" s="22"/>
      <c r="T11" s="23"/>
      <c r="U11" s="23"/>
      <c r="V11" s="22"/>
      <c r="W11" s="22"/>
      <c r="X11" s="22"/>
      <c r="Y11" s="22"/>
      <c r="Z11" s="22"/>
      <c r="AA11" s="86"/>
      <c r="AB11" s="86"/>
      <c r="AC11" s="3"/>
      <c r="AD11" s="22"/>
      <c r="AE11" s="22"/>
      <c r="AF11" s="86"/>
      <c r="AG11" s="22"/>
      <c r="AH11" s="86"/>
      <c r="AI11" s="89">
        <f t="shared" ref="AI11:AI17" si="7">(DAYS360(J11,AH11))</f>
        <v>0</v>
      </c>
      <c r="AJ11" s="89" t="str">
        <f t="shared" si="5"/>
        <v>N</v>
      </c>
      <c r="AK11" s="28" t="str">
        <f t="shared" si="0"/>
        <v>N</v>
      </c>
      <c r="AL11" s="28" t="str">
        <f t="shared" si="6"/>
        <v>N</v>
      </c>
      <c r="AM11" s="22"/>
      <c r="AN11" s="22"/>
      <c r="AO11" s="24">
        <f t="shared" si="1"/>
        <v>0</v>
      </c>
      <c r="AP11" s="24" t="str">
        <f t="shared" si="2"/>
        <v>N</v>
      </c>
      <c r="AQ11" s="24">
        <f t="shared" si="3"/>
        <v>0</v>
      </c>
      <c r="AR11" s="24" t="str">
        <f t="shared" si="4"/>
        <v>N</v>
      </c>
    </row>
    <row r="12" spans="1:46" x14ac:dyDescent="0.3">
      <c r="A12" s="21"/>
      <c r="B12" s="22"/>
      <c r="C12" s="22"/>
      <c r="D12" s="22"/>
      <c r="E12" s="28"/>
      <c r="F12" s="28"/>
      <c r="G12" s="28"/>
      <c r="H12" s="22"/>
      <c r="I12" s="23"/>
      <c r="J12" s="86"/>
      <c r="K12" s="89"/>
      <c r="L12" s="22"/>
      <c r="M12" s="22"/>
      <c r="N12" s="22"/>
      <c r="O12" s="22"/>
      <c r="P12" s="22"/>
      <c r="Q12" s="22"/>
      <c r="R12" s="22"/>
      <c r="S12" s="22"/>
      <c r="T12" s="23"/>
      <c r="U12" s="23"/>
      <c r="V12" s="22"/>
      <c r="W12" s="22"/>
      <c r="X12" s="22"/>
      <c r="Y12" s="22"/>
      <c r="Z12" s="22"/>
      <c r="AA12" s="86"/>
      <c r="AB12" s="86"/>
      <c r="AC12" s="3"/>
      <c r="AD12" s="22"/>
      <c r="AE12" s="22"/>
      <c r="AF12" s="86"/>
      <c r="AG12" s="22"/>
      <c r="AH12" s="86"/>
      <c r="AI12" s="89">
        <f t="shared" si="7"/>
        <v>0</v>
      </c>
      <c r="AJ12" s="89" t="str">
        <f t="shared" si="5"/>
        <v>N</v>
      </c>
      <c r="AK12" s="28" t="str">
        <f t="shared" si="0"/>
        <v>N</v>
      </c>
      <c r="AL12" s="28" t="str">
        <f t="shared" si="6"/>
        <v>N</v>
      </c>
      <c r="AM12" s="22"/>
      <c r="AN12" s="22"/>
      <c r="AO12" s="24">
        <f t="shared" ref="AO12:AO43" si="8">COUNTIF(N12:O12, "Y")</f>
        <v>0</v>
      </c>
      <c r="AP12" s="24" t="str">
        <f t="shared" ref="AP12:AP43" si="9">IF(W12="Y","Y","N")</f>
        <v>N</v>
      </c>
      <c r="AQ12" s="24">
        <f t="shared" ref="AQ12:AQ43" si="10">L12</f>
        <v>0</v>
      </c>
      <c r="AR12" s="24" t="str">
        <f t="shared" si="4"/>
        <v>N</v>
      </c>
    </row>
    <row r="13" spans="1:46" x14ac:dyDescent="0.3">
      <c r="A13" s="21"/>
      <c r="B13" s="22"/>
      <c r="C13" s="22"/>
      <c r="D13" s="22"/>
      <c r="E13" s="28"/>
      <c r="F13" s="28"/>
      <c r="G13" s="28"/>
      <c r="H13" s="22"/>
      <c r="I13" s="23"/>
      <c r="J13" s="86"/>
      <c r="K13" s="89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2"/>
      <c r="W13" s="22"/>
      <c r="X13" s="22"/>
      <c r="Y13" s="22"/>
      <c r="Z13" s="22"/>
      <c r="AA13" s="86"/>
      <c r="AB13" s="86"/>
      <c r="AC13" s="3"/>
      <c r="AD13" s="22"/>
      <c r="AE13" s="22"/>
      <c r="AF13" s="86"/>
      <c r="AG13" s="22"/>
      <c r="AH13" s="86"/>
      <c r="AI13" s="89">
        <f t="shared" si="7"/>
        <v>0</v>
      </c>
      <c r="AJ13" s="89" t="str">
        <f t="shared" si="5"/>
        <v>N</v>
      </c>
      <c r="AK13" s="28" t="str">
        <f t="shared" si="0"/>
        <v>N</v>
      </c>
      <c r="AL13" s="28" t="str">
        <f t="shared" si="6"/>
        <v>N</v>
      </c>
      <c r="AM13" s="22"/>
      <c r="AN13" s="22"/>
      <c r="AO13" s="24">
        <f t="shared" si="8"/>
        <v>0</v>
      </c>
      <c r="AP13" s="24" t="str">
        <f t="shared" si="9"/>
        <v>N</v>
      </c>
      <c r="AQ13" s="24">
        <f t="shared" si="10"/>
        <v>0</v>
      </c>
      <c r="AR13" s="24" t="str">
        <f t="shared" si="4"/>
        <v>N</v>
      </c>
    </row>
    <row r="14" spans="1:46" x14ac:dyDescent="0.3">
      <c r="A14" s="21"/>
      <c r="B14" s="22"/>
      <c r="C14" s="22"/>
      <c r="D14" s="22"/>
      <c r="E14" s="28"/>
      <c r="F14" s="28"/>
      <c r="G14" s="28"/>
      <c r="H14" s="22"/>
      <c r="I14" s="23"/>
      <c r="J14" s="86"/>
      <c r="K14" s="89"/>
      <c r="L14" s="22"/>
      <c r="M14" s="22"/>
      <c r="N14" s="22"/>
      <c r="O14" s="22"/>
      <c r="P14" s="22"/>
      <c r="Q14" s="22"/>
      <c r="R14" s="22"/>
      <c r="S14" s="22"/>
      <c r="T14" s="23"/>
      <c r="U14" s="23"/>
      <c r="V14" s="22"/>
      <c r="W14" s="22"/>
      <c r="X14" s="22"/>
      <c r="Y14" s="22"/>
      <c r="Z14" s="22"/>
      <c r="AA14" s="86"/>
      <c r="AB14" s="86"/>
      <c r="AC14" s="3"/>
      <c r="AD14" s="22"/>
      <c r="AE14" s="22"/>
      <c r="AF14" s="86"/>
      <c r="AG14" s="22"/>
      <c r="AH14" s="86"/>
      <c r="AI14" s="89">
        <f t="shared" si="7"/>
        <v>0</v>
      </c>
      <c r="AJ14" s="89" t="str">
        <f t="shared" si="5"/>
        <v>N</v>
      </c>
      <c r="AK14" s="28" t="str">
        <f t="shared" si="0"/>
        <v>N</v>
      </c>
      <c r="AL14" s="28" t="str">
        <f t="shared" si="6"/>
        <v>N</v>
      </c>
      <c r="AM14" s="22"/>
      <c r="AN14" s="22"/>
      <c r="AO14" s="24">
        <f t="shared" si="8"/>
        <v>0</v>
      </c>
      <c r="AP14" s="24" t="str">
        <f t="shared" si="9"/>
        <v>N</v>
      </c>
      <c r="AQ14" s="24">
        <f t="shared" si="10"/>
        <v>0</v>
      </c>
      <c r="AR14" s="24" t="str">
        <f t="shared" si="4"/>
        <v>N</v>
      </c>
    </row>
    <row r="15" spans="1:46" x14ac:dyDescent="0.3">
      <c r="A15" s="21"/>
      <c r="B15" s="22"/>
      <c r="C15" s="22"/>
      <c r="D15" s="22"/>
      <c r="E15" s="28"/>
      <c r="F15" s="28"/>
      <c r="G15" s="28"/>
      <c r="H15" s="22"/>
      <c r="I15" s="23"/>
      <c r="J15" s="86"/>
      <c r="K15" s="89"/>
      <c r="L15" s="22"/>
      <c r="M15" s="22"/>
      <c r="N15" s="22"/>
      <c r="O15" s="22"/>
      <c r="P15" s="22"/>
      <c r="Q15" s="22"/>
      <c r="R15" s="22"/>
      <c r="S15" s="22"/>
      <c r="T15" s="23"/>
      <c r="U15" s="23"/>
      <c r="V15" s="22">
        <f t="shared" ref="V15:V43" si="11">COUNTA(U15)</f>
        <v>0</v>
      </c>
      <c r="W15" s="22"/>
      <c r="X15" s="22"/>
      <c r="Y15" s="22"/>
      <c r="Z15" s="22"/>
      <c r="AA15" s="86"/>
      <c r="AB15" s="86"/>
      <c r="AC15" s="3"/>
      <c r="AD15" s="22"/>
      <c r="AE15" s="22"/>
      <c r="AF15" s="86"/>
      <c r="AG15" s="22"/>
      <c r="AH15" s="86"/>
      <c r="AI15" s="89">
        <f t="shared" si="7"/>
        <v>0</v>
      </c>
      <c r="AJ15" s="89" t="str">
        <f t="shared" si="5"/>
        <v>N</v>
      </c>
      <c r="AK15" s="28" t="str">
        <f t="shared" si="0"/>
        <v>N</v>
      </c>
      <c r="AL15" s="28" t="str">
        <f t="shared" si="6"/>
        <v>N</v>
      </c>
      <c r="AM15" s="22"/>
      <c r="AN15" s="22"/>
      <c r="AO15" s="24">
        <f t="shared" si="8"/>
        <v>0</v>
      </c>
      <c r="AP15" s="24" t="str">
        <f t="shared" si="9"/>
        <v>N</v>
      </c>
      <c r="AQ15" s="24">
        <f t="shared" si="10"/>
        <v>0</v>
      </c>
      <c r="AR15" s="24" t="str">
        <f t="shared" si="4"/>
        <v>N</v>
      </c>
    </row>
    <row r="16" spans="1:46" x14ac:dyDescent="0.3">
      <c r="A16" s="21"/>
      <c r="B16" s="22"/>
      <c r="C16" s="22"/>
      <c r="D16" s="22"/>
      <c r="E16" s="28"/>
      <c r="F16" s="28"/>
      <c r="G16" s="28"/>
      <c r="H16" s="22"/>
      <c r="I16" s="23"/>
      <c r="J16" s="86"/>
      <c r="K16" s="89"/>
      <c r="L16" s="22"/>
      <c r="M16" s="22"/>
      <c r="N16" s="22"/>
      <c r="O16" s="22"/>
      <c r="P16" s="22"/>
      <c r="Q16" s="22"/>
      <c r="R16" s="22"/>
      <c r="S16" s="22"/>
      <c r="T16" s="23"/>
      <c r="U16" s="23"/>
      <c r="V16" s="22">
        <f t="shared" si="11"/>
        <v>0</v>
      </c>
      <c r="W16" s="22"/>
      <c r="X16" s="22"/>
      <c r="Y16" s="22"/>
      <c r="Z16" s="22"/>
      <c r="AA16" s="86"/>
      <c r="AB16" s="86"/>
      <c r="AC16" s="3"/>
      <c r="AD16" s="22"/>
      <c r="AE16" s="22"/>
      <c r="AF16" s="86"/>
      <c r="AG16" s="22"/>
      <c r="AH16" s="86"/>
      <c r="AI16" s="89">
        <f t="shared" si="7"/>
        <v>0</v>
      </c>
      <c r="AJ16" s="89" t="str">
        <f t="shared" si="5"/>
        <v>N</v>
      </c>
      <c r="AK16" s="28" t="str">
        <f t="shared" si="0"/>
        <v>N</v>
      </c>
      <c r="AL16" s="28" t="str">
        <f t="shared" si="6"/>
        <v>N</v>
      </c>
      <c r="AM16" s="22"/>
      <c r="AN16" s="22"/>
      <c r="AO16" s="24">
        <f t="shared" si="8"/>
        <v>0</v>
      </c>
      <c r="AP16" s="24" t="str">
        <f t="shared" si="9"/>
        <v>N</v>
      </c>
      <c r="AQ16" s="24">
        <f t="shared" si="10"/>
        <v>0</v>
      </c>
      <c r="AR16" s="24" t="str">
        <f t="shared" si="4"/>
        <v>N</v>
      </c>
    </row>
    <row r="17" spans="1:44" x14ac:dyDescent="0.3">
      <c r="A17" s="21"/>
      <c r="B17" s="22"/>
      <c r="C17" s="22"/>
      <c r="D17" s="22"/>
      <c r="E17" s="28"/>
      <c r="F17" s="28"/>
      <c r="G17" s="28"/>
      <c r="H17" s="22"/>
      <c r="I17" s="23"/>
      <c r="J17" s="86"/>
      <c r="K17" s="89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2">
        <f t="shared" si="11"/>
        <v>0</v>
      </c>
      <c r="W17" s="22"/>
      <c r="X17" s="22"/>
      <c r="Y17" s="22"/>
      <c r="Z17" s="22"/>
      <c r="AA17" s="86"/>
      <c r="AB17" s="86"/>
      <c r="AC17" s="3"/>
      <c r="AD17" s="22"/>
      <c r="AE17" s="22"/>
      <c r="AF17" s="86"/>
      <c r="AG17" s="22"/>
      <c r="AH17" s="86"/>
      <c r="AI17" s="89">
        <f t="shared" si="7"/>
        <v>0</v>
      </c>
      <c r="AJ17" s="89" t="str">
        <f t="shared" si="5"/>
        <v>N</v>
      </c>
      <c r="AK17" s="28" t="str">
        <f t="shared" si="0"/>
        <v>N</v>
      </c>
      <c r="AL17" s="28" t="str">
        <f t="shared" si="6"/>
        <v>N</v>
      </c>
      <c r="AM17" s="22"/>
      <c r="AN17" s="22"/>
      <c r="AO17" s="24">
        <f t="shared" si="8"/>
        <v>0</v>
      </c>
      <c r="AP17" s="24" t="str">
        <f t="shared" si="9"/>
        <v>N</v>
      </c>
      <c r="AQ17" s="24">
        <f t="shared" si="10"/>
        <v>0</v>
      </c>
      <c r="AR17" s="24" t="str">
        <f t="shared" si="4"/>
        <v>N</v>
      </c>
    </row>
    <row r="18" spans="1:44" x14ac:dyDescent="0.3">
      <c r="A18" s="21"/>
      <c r="B18" s="22"/>
      <c r="C18" s="22"/>
      <c r="D18" s="22"/>
      <c r="E18" s="28"/>
      <c r="F18" s="28" t="str">
        <f t="shared" ref="F18:F43" si="12">IF(B18="R",E18,"N")</f>
        <v>N</v>
      </c>
      <c r="G18" s="28" t="str">
        <f t="shared" ref="G18:G43" si="13">IF(B18="S",E18,"N")</f>
        <v>N</v>
      </c>
      <c r="H18" s="22"/>
      <c r="I18" s="23"/>
      <c r="J18" s="86"/>
      <c r="K18" s="89"/>
      <c r="L18" s="22"/>
      <c r="M18" s="22"/>
      <c r="N18" s="22"/>
      <c r="O18" s="22"/>
      <c r="P18" s="22"/>
      <c r="Q18" s="22"/>
      <c r="R18" s="22"/>
      <c r="S18" s="22"/>
      <c r="T18" s="23"/>
      <c r="U18" s="23"/>
      <c r="V18" s="22">
        <f t="shared" si="11"/>
        <v>0</v>
      </c>
      <c r="W18" s="22"/>
      <c r="X18" s="22"/>
      <c r="Y18" s="22"/>
      <c r="Z18" s="22"/>
      <c r="AA18" s="86"/>
      <c r="AB18" s="86"/>
      <c r="AC18" s="3"/>
      <c r="AD18" s="22"/>
      <c r="AE18" s="22"/>
      <c r="AF18" s="86"/>
      <c r="AG18" s="22"/>
      <c r="AH18" s="86"/>
      <c r="AI18" s="89"/>
      <c r="AJ18" s="89" t="str">
        <f t="shared" si="5"/>
        <v>N</v>
      </c>
      <c r="AK18" s="28" t="str">
        <f t="shared" si="0"/>
        <v>N</v>
      </c>
      <c r="AL18" s="28" t="str">
        <f t="shared" si="6"/>
        <v>N</v>
      </c>
      <c r="AM18" s="22"/>
      <c r="AN18" s="22"/>
      <c r="AO18" s="24">
        <f t="shared" si="8"/>
        <v>0</v>
      </c>
      <c r="AP18" s="24" t="str">
        <f t="shared" si="9"/>
        <v>N</v>
      </c>
      <c r="AQ18" s="24">
        <f t="shared" si="10"/>
        <v>0</v>
      </c>
      <c r="AR18" s="24" t="str">
        <f t="shared" si="4"/>
        <v>N</v>
      </c>
    </row>
    <row r="19" spans="1:44" x14ac:dyDescent="0.3">
      <c r="A19" s="21"/>
      <c r="B19" s="22"/>
      <c r="C19" s="25"/>
      <c r="D19" s="25"/>
      <c r="E19" s="29"/>
      <c r="F19" s="28" t="str">
        <f t="shared" si="12"/>
        <v>N</v>
      </c>
      <c r="G19" s="28" t="str">
        <f t="shared" si="13"/>
        <v>N</v>
      </c>
      <c r="H19" s="22"/>
      <c r="I19" s="3"/>
      <c r="J19" s="84"/>
      <c r="K19" s="88"/>
      <c r="L19" s="4"/>
      <c r="M19" s="4"/>
      <c r="N19" s="4"/>
      <c r="O19" s="4"/>
      <c r="P19" s="4"/>
      <c r="Q19" s="4"/>
      <c r="R19" s="4"/>
      <c r="S19" s="25"/>
      <c r="T19" s="3"/>
      <c r="U19" s="3"/>
      <c r="V19" s="22">
        <f t="shared" si="11"/>
        <v>0</v>
      </c>
      <c r="W19" s="4"/>
      <c r="X19" s="4"/>
      <c r="Y19" s="4"/>
      <c r="Z19" s="4"/>
      <c r="AA19" s="84"/>
      <c r="AB19" s="84"/>
      <c r="AC19" s="3"/>
      <c r="AD19" s="4"/>
      <c r="AE19" s="4"/>
      <c r="AF19" s="84"/>
      <c r="AG19" s="4"/>
      <c r="AH19" s="84"/>
      <c r="AI19" s="88"/>
      <c r="AJ19" s="89" t="str">
        <f t="shared" si="5"/>
        <v>N</v>
      </c>
      <c r="AK19" s="28" t="str">
        <f t="shared" si="0"/>
        <v>N</v>
      </c>
      <c r="AL19" s="28" t="str">
        <f t="shared" si="6"/>
        <v>N</v>
      </c>
      <c r="AM19" s="4"/>
      <c r="AN19" s="4"/>
      <c r="AO19" s="24">
        <f t="shared" si="8"/>
        <v>0</v>
      </c>
      <c r="AP19" s="24" t="str">
        <f t="shared" si="9"/>
        <v>N</v>
      </c>
      <c r="AQ19" s="24">
        <f t="shared" si="10"/>
        <v>0</v>
      </c>
      <c r="AR19" s="24" t="str">
        <f t="shared" si="4"/>
        <v>N</v>
      </c>
    </row>
    <row r="20" spans="1:44" x14ac:dyDescent="0.3">
      <c r="A20" s="21"/>
      <c r="B20" s="22"/>
      <c r="C20" s="25"/>
      <c r="D20" s="25"/>
      <c r="E20" s="29"/>
      <c r="F20" s="28" t="str">
        <f t="shared" si="12"/>
        <v>N</v>
      </c>
      <c r="G20" s="28" t="str">
        <f t="shared" si="13"/>
        <v>N</v>
      </c>
      <c r="H20" s="22"/>
      <c r="I20" s="3"/>
      <c r="J20" s="84"/>
      <c r="K20" s="88"/>
      <c r="L20" s="4"/>
      <c r="M20" s="4"/>
      <c r="N20" s="4"/>
      <c r="O20" s="4"/>
      <c r="P20" s="4"/>
      <c r="Q20" s="4"/>
      <c r="R20" s="4"/>
      <c r="S20" s="25"/>
      <c r="T20" s="3"/>
      <c r="U20" s="3"/>
      <c r="V20" s="22">
        <f t="shared" si="11"/>
        <v>0</v>
      </c>
      <c r="W20" s="4"/>
      <c r="X20" s="4"/>
      <c r="Y20" s="4"/>
      <c r="Z20" s="4"/>
      <c r="AA20" s="84"/>
      <c r="AB20" s="84"/>
      <c r="AC20" s="3"/>
      <c r="AD20" s="4"/>
      <c r="AE20" s="4"/>
      <c r="AF20" s="84"/>
      <c r="AG20" s="4"/>
      <c r="AH20" s="84"/>
      <c r="AI20" s="88"/>
      <c r="AJ20" s="89" t="str">
        <f t="shared" si="5"/>
        <v>N</v>
      </c>
      <c r="AK20" s="28" t="str">
        <f t="shared" si="0"/>
        <v>N</v>
      </c>
      <c r="AL20" s="28" t="str">
        <f t="shared" si="6"/>
        <v>N</v>
      </c>
      <c r="AM20" s="4"/>
      <c r="AN20" s="4"/>
      <c r="AO20" s="24">
        <f t="shared" si="8"/>
        <v>0</v>
      </c>
      <c r="AP20" s="24" t="str">
        <f t="shared" si="9"/>
        <v>N</v>
      </c>
      <c r="AQ20" s="24">
        <f t="shared" si="10"/>
        <v>0</v>
      </c>
      <c r="AR20" s="24" t="str">
        <f t="shared" si="4"/>
        <v>N</v>
      </c>
    </row>
    <row r="21" spans="1:44" x14ac:dyDescent="0.3">
      <c r="A21" s="21"/>
      <c r="B21" s="22"/>
      <c r="C21" s="25"/>
      <c r="D21" s="25"/>
      <c r="E21" s="29"/>
      <c r="F21" s="28" t="str">
        <f t="shared" si="12"/>
        <v>N</v>
      </c>
      <c r="G21" s="28" t="str">
        <f t="shared" si="13"/>
        <v>N</v>
      </c>
      <c r="H21" s="22"/>
      <c r="I21" s="3"/>
      <c r="J21" s="84"/>
      <c r="K21" s="88"/>
      <c r="L21" s="4"/>
      <c r="M21" s="4"/>
      <c r="N21" s="4"/>
      <c r="O21" s="4"/>
      <c r="P21" s="4"/>
      <c r="Q21" s="4"/>
      <c r="R21" s="4"/>
      <c r="S21" s="25"/>
      <c r="T21" s="3"/>
      <c r="U21" s="3"/>
      <c r="V21" s="22">
        <f t="shared" si="11"/>
        <v>0</v>
      </c>
      <c r="W21" s="4"/>
      <c r="X21" s="4"/>
      <c r="Y21" s="4"/>
      <c r="Z21" s="4"/>
      <c r="AA21" s="84"/>
      <c r="AB21" s="84"/>
      <c r="AC21" s="3"/>
      <c r="AD21" s="4"/>
      <c r="AE21" s="4"/>
      <c r="AF21" s="84"/>
      <c r="AG21" s="4"/>
      <c r="AH21" s="84"/>
      <c r="AI21" s="88"/>
      <c r="AJ21" s="89" t="str">
        <f t="shared" si="5"/>
        <v>N</v>
      </c>
      <c r="AK21" s="28" t="str">
        <f t="shared" si="0"/>
        <v>N</v>
      </c>
      <c r="AL21" s="28" t="str">
        <f t="shared" si="6"/>
        <v>N</v>
      </c>
      <c r="AM21" s="4"/>
      <c r="AN21" s="4"/>
      <c r="AO21" s="24">
        <f t="shared" si="8"/>
        <v>0</v>
      </c>
      <c r="AP21" s="24" t="str">
        <f t="shared" si="9"/>
        <v>N</v>
      </c>
      <c r="AQ21" s="24">
        <f t="shared" si="10"/>
        <v>0</v>
      </c>
      <c r="AR21" s="24" t="str">
        <f t="shared" si="4"/>
        <v>N</v>
      </c>
    </row>
    <row r="22" spans="1:44" x14ac:dyDescent="0.3">
      <c r="A22" s="21"/>
      <c r="B22" s="22"/>
      <c r="C22" s="25"/>
      <c r="D22" s="25"/>
      <c r="E22" s="29"/>
      <c r="F22" s="28" t="str">
        <f t="shared" si="12"/>
        <v>N</v>
      </c>
      <c r="G22" s="28" t="str">
        <f t="shared" si="13"/>
        <v>N</v>
      </c>
      <c r="H22" s="22"/>
      <c r="I22" s="3"/>
      <c r="J22" s="84"/>
      <c r="K22" s="88"/>
      <c r="L22" s="4"/>
      <c r="M22" s="4"/>
      <c r="N22" s="4"/>
      <c r="O22" s="4"/>
      <c r="P22" s="4"/>
      <c r="Q22" s="4"/>
      <c r="R22" s="4"/>
      <c r="S22" s="25"/>
      <c r="T22" s="3"/>
      <c r="U22" s="3"/>
      <c r="V22" s="22">
        <f t="shared" si="11"/>
        <v>0</v>
      </c>
      <c r="W22" s="4"/>
      <c r="X22" s="4"/>
      <c r="Y22" s="4"/>
      <c r="Z22" s="4"/>
      <c r="AA22" s="84"/>
      <c r="AB22" s="84"/>
      <c r="AC22" s="3"/>
      <c r="AD22" s="4"/>
      <c r="AE22" s="4"/>
      <c r="AF22" s="84"/>
      <c r="AG22" s="4"/>
      <c r="AH22" s="84"/>
      <c r="AI22" s="88"/>
      <c r="AJ22" s="89" t="str">
        <f t="shared" si="5"/>
        <v>N</v>
      </c>
      <c r="AK22" s="28" t="str">
        <f t="shared" si="0"/>
        <v>N</v>
      </c>
      <c r="AL22" s="28" t="str">
        <f t="shared" si="6"/>
        <v>N</v>
      </c>
      <c r="AM22" s="4"/>
      <c r="AN22" s="4"/>
      <c r="AO22" s="24">
        <f t="shared" si="8"/>
        <v>0</v>
      </c>
      <c r="AP22" s="24" t="str">
        <f t="shared" si="9"/>
        <v>N</v>
      </c>
      <c r="AQ22" s="24">
        <f t="shared" si="10"/>
        <v>0</v>
      </c>
      <c r="AR22" s="24" t="str">
        <f t="shared" si="4"/>
        <v>N</v>
      </c>
    </row>
    <row r="23" spans="1:44" x14ac:dyDescent="0.3">
      <c r="A23" s="21"/>
      <c r="B23" s="22"/>
      <c r="C23" s="4"/>
      <c r="D23" s="4"/>
      <c r="E23" s="29"/>
      <c r="F23" s="28" t="str">
        <f t="shared" si="12"/>
        <v>N</v>
      </c>
      <c r="G23" s="28" t="str">
        <f t="shared" si="13"/>
        <v>N</v>
      </c>
      <c r="H23" s="22"/>
      <c r="I23" s="3"/>
      <c r="J23" s="84"/>
      <c r="K23" s="88"/>
      <c r="L23" s="4"/>
      <c r="M23" s="4"/>
      <c r="N23" s="4"/>
      <c r="O23" s="4"/>
      <c r="P23" s="4"/>
      <c r="Q23" s="4"/>
      <c r="R23" s="4"/>
      <c r="S23" s="4"/>
      <c r="T23" s="3"/>
      <c r="U23" s="3"/>
      <c r="V23" s="22">
        <f t="shared" si="11"/>
        <v>0</v>
      </c>
      <c r="W23" s="4"/>
      <c r="X23" s="4"/>
      <c r="Y23" s="4"/>
      <c r="Z23" s="4"/>
      <c r="AA23" s="84"/>
      <c r="AB23" s="84"/>
      <c r="AC23" s="3"/>
      <c r="AD23" s="4"/>
      <c r="AE23" s="4"/>
      <c r="AF23" s="84"/>
      <c r="AG23" s="4"/>
      <c r="AH23" s="84"/>
      <c r="AI23" s="88"/>
      <c r="AJ23" s="89" t="str">
        <f t="shared" si="5"/>
        <v>N</v>
      </c>
      <c r="AK23" s="28" t="str">
        <f t="shared" si="0"/>
        <v>N</v>
      </c>
      <c r="AL23" s="28" t="str">
        <f t="shared" si="6"/>
        <v>N</v>
      </c>
      <c r="AM23" s="4"/>
      <c r="AN23" s="4"/>
      <c r="AO23" s="24">
        <f t="shared" si="8"/>
        <v>0</v>
      </c>
      <c r="AP23" s="24" t="str">
        <f t="shared" si="9"/>
        <v>N</v>
      </c>
      <c r="AQ23" s="24">
        <f t="shared" si="10"/>
        <v>0</v>
      </c>
      <c r="AR23" s="24" t="str">
        <f t="shared" si="4"/>
        <v>N</v>
      </c>
    </row>
    <row r="24" spans="1:44" x14ac:dyDescent="0.3">
      <c r="A24" s="21"/>
      <c r="B24" s="22"/>
      <c r="C24" s="4"/>
      <c r="D24" s="4"/>
      <c r="E24" s="29"/>
      <c r="F24" s="28" t="str">
        <f t="shared" si="12"/>
        <v>N</v>
      </c>
      <c r="G24" s="28" t="str">
        <f t="shared" si="13"/>
        <v>N</v>
      </c>
      <c r="H24" s="22"/>
      <c r="I24" s="3"/>
      <c r="J24" s="84"/>
      <c r="K24" s="88"/>
      <c r="L24" s="4"/>
      <c r="M24" s="4"/>
      <c r="N24" s="4"/>
      <c r="O24" s="4"/>
      <c r="P24" s="4"/>
      <c r="Q24" s="4"/>
      <c r="R24" s="4"/>
      <c r="S24" s="4"/>
      <c r="T24" s="3"/>
      <c r="U24" s="3"/>
      <c r="V24" s="22">
        <f t="shared" si="11"/>
        <v>0</v>
      </c>
      <c r="W24" s="4"/>
      <c r="X24" s="4"/>
      <c r="Y24" s="4"/>
      <c r="Z24" s="4"/>
      <c r="AA24" s="84"/>
      <c r="AB24" s="84"/>
      <c r="AC24" s="3"/>
      <c r="AD24" s="4"/>
      <c r="AE24" s="4"/>
      <c r="AF24" s="84"/>
      <c r="AG24" s="4"/>
      <c r="AH24" s="84"/>
      <c r="AI24" s="88"/>
      <c r="AJ24" s="89" t="str">
        <f t="shared" si="5"/>
        <v>N</v>
      </c>
      <c r="AK24" s="28" t="str">
        <f t="shared" si="0"/>
        <v>N</v>
      </c>
      <c r="AL24" s="28" t="str">
        <f t="shared" si="6"/>
        <v>N</v>
      </c>
      <c r="AM24" s="4"/>
      <c r="AN24" s="4"/>
      <c r="AO24" s="24">
        <f t="shared" si="8"/>
        <v>0</v>
      </c>
      <c r="AP24" s="24" t="str">
        <f t="shared" si="9"/>
        <v>N</v>
      </c>
      <c r="AQ24" s="24">
        <f t="shared" si="10"/>
        <v>0</v>
      </c>
      <c r="AR24" s="24" t="str">
        <f t="shared" si="4"/>
        <v>N</v>
      </c>
    </row>
    <row r="25" spans="1:44" x14ac:dyDescent="0.3">
      <c r="A25" s="21"/>
      <c r="B25" s="22"/>
      <c r="C25" s="4"/>
      <c r="D25" s="4"/>
      <c r="E25" s="29"/>
      <c r="F25" s="28" t="str">
        <f t="shared" si="12"/>
        <v>N</v>
      </c>
      <c r="G25" s="28" t="str">
        <f t="shared" si="13"/>
        <v>N</v>
      </c>
      <c r="H25" s="22"/>
      <c r="I25" s="3"/>
      <c r="J25" s="84"/>
      <c r="K25" s="88"/>
      <c r="L25" s="4"/>
      <c r="M25" s="4"/>
      <c r="N25" s="4"/>
      <c r="O25" s="4"/>
      <c r="P25" s="4"/>
      <c r="Q25" s="4"/>
      <c r="R25" s="4"/>
      <c r="S25" s="4"/>
      <c r="T25" s="3"/>
      <c r="U25" s="3"/>
      <c r="V25" s="22">
        <f t="shared" si="11"/>
        <v>0</v>
      </c>
      <c r="W25" s="4"/>
      <c r="X25" s="4"/>
      <c r="Y25" s="4"/>
      <c r="Z25" s="4"/>
      <c r="AA25" s="84"/>
      <c r="AB25" s="84"/>
      <c r="AC25" s="3"/>
      <c r="AD25" s="4"/>
      <c r="AE25" s="4"/>
      <c r="AF25" s="84"/>
      <c r="AG25" s="4"/>
      <c r="AH25" s="84"/>
      <c r="AI25" s="88"/>
      <c r="AJ25" s="89" t="str">
        <f t="shared" si="5"/>
        <v>N</v>
      </c>
      <c r="AK25" s="28" t="str">
        <f t="shared" si="0"/>
        <v>N</v>
      </c>
      <c r="AL25" s="28" t="str">
        <f t="shared" si="6"/>
        <v>N</v>
      </c>
      <c r="AM25" s="4"/>
      <c r="AN25" s="4"/>
      <c r="AO25" s="24">
        <f t="shared" si="8"/>
        <v>0</v>
      </c>
      <c r="AP25" s="24" t="str">
        <f t="shared" si="9"/>
        <v>N</v>
      </c>
      <c r="AQ25" s="24">
        <f t="shared" si="10"/>
        <v>0</v>
      </c>
      <c r="AR25" s="24" t="str">
        <f t="shared" si="4"/>
        <v>N</v>
      </c>
    </row>
    <row r="26" spans="1:44" x14ac:dyDescent="0.3">
      <c r="A26" s="21"/>
      <c r="B26" s="22"/>
      <c r="C26" s="4"/>
      <c r="D26" s="4"/>
      <c r="E26" s="29"/>
      <c r="F26" s="28" t="str">
        <f t="shared" si="12"/>
        <v>N</v>
      </c>
      <c r="G26" s="28" t="str">
        <f t="shared" si="13"/>
        <v>N</v>
      </c>
      <c r="H26" s="22"/>
      <c r="I26" s="3"/>
      <c r="J26" s="84"/>
      <c r="K26" s="88"/>
      <c r="L26" s="4"/>
      <c r="M26" s="4"/>
      <c r="N26" s="4"/>
      <c r="O26" s="4"/>
      <c r="P26" s="4"/>
      <c r="Q26" s="4"/>
      <c r="R26" s="4"/>
      <c r="S26" s="4"/>
      <c r="T26" s="3"/>
      <c r="U26" s="3"/>
      <c r="V26" s="22">
        <f t="shared" si="11"/>
        <v>0</v>
      </c>
      <c r="W26" s="4"/>
      <c r="X26" s="4"/>
      <c r="Y26" s="4"/>
      <c r="Z26" s="4"/>
      <c r="AA26" s="84"/>
      <c r="AB26" s="84"/>
      <c r="AC26" s="3"/>
      <c r="AD26" s="4"/>
      <c r="AE26" s="4"/>
      <c r="AF26" s="84"/>
      <c r="AG26" s="4"/>
      <c r="AH26" s="84"/>
      <c r="AI26" s="88"/>
      <c r="AJ26" s="89" t="str">
        <f t="shared" si="5"/>
        <v>N</v>
      </c>
      <c r="AK26" s="28" t="str">
        <f t="shared" si="0"/>
        <v>N</v>
      </c>
      <c r="AL26" s="28" t="str">
        <f t="shared" si="6"/>
        <v>N</v>
      </c>
      <c r="AM26" s="4"/>
      <c r="AN26" s="4"/>
      <c r="AO26" s="24">
        <f t="shared" si="8"/>
        <v>0</v>
      </c>
      <c r="AP26" s="24" t="str">
        <f t="shared" si="9"/>
        <v>N</v>
      </c>
      <c r="AQ26" s="24">
        <f t="shared" si="10"/>
        <v>0</v>
      </c>
      <c r="AR26" s="24" t="str">
        <f t="shared" si="4"/>
        <v>N</v>
      </c>
    </row>
    <row r="27" spans="1:44" x14ac:dyDescent="0.3">
      <c r="A27" s="21"/>
      <c r="B27" s="22"/>
      <c r="C27" s="4"/>
      <c r="D27" s="4"/>
      <c r="E27" s="29"/>
      <c r="F27" s="28" t="str">
        <f t="shared" si="12"/>
        <v>N</v>
      </c>
      <c r="G27" s="28" t="str">
        <f t="shared" si="13"/>
        <v>N</v>
      </c>
      <c r="H27" s="22"/>
      <c r="I27" s="3"/>
      <c r="J27" s="84"/>
      <c r="K27" s="88"/>
      <c r="L27" s="4"/>
      <c r="M27" s="4"/>
      <c r="N27" s="4"/>
      <c r="O27" s="4"/>
      <c r="P27" s="4"/>
      <c r="Q27" s="4"/>
      <c r="R27" s="4"/>
      <c r="S27" s="4"/>
      <c r="T27" s="3"/>
      <c r="U27" s="3"/>
      <c r="V27" s="22">
        <f t="shared" si="11"/>
        <v>0</v>
      </c>
      <c r="W27" s="4"/>
      <c r="X27" s="4"/>
      <c r="Y27" s="4"/>
      <c r="Z27" s="4"/>
      <c r="AA27" s="84"/>
      <c r="AB27" s="84"/>
      <c r="AC27" s="3"/>
      <c r="AD27" s="4"/>
      <c r="AE27" s="4"/>
      <c r="AF27" s="84"/>
      <c r="AG27" s="4"/>
      <c r="AH27" s="84"/>
      <c r="AI27" s="88"/>
      <c r="AJ27" s="89" t="str">
        <f t="shared" si="5"/>
        <v>N</v>
      </c>
      <c r="AK27" s="28" t="str">
        <f t="shared" si="0"/>
        <v>N</v>
      </c>
      <c r="AL27" s="28" t="str">
        <f t="shared" si="6"/>
        <v>N</v>
      </c>
      <c r="AM27" s="4"/>
      <c r="AN27" s="4"/>
      <c r="AO27" s="24">
        <f t="shared" si="8"/>
        <v>0</v>
      </c>
      <c r="AP27" s="24" t="str">
        <f t="shared" si="9"/>
        <v>N</v>
      </c>
      <c r="AQ27" s="24">
        <f t="shared" si="10"/>
        <v>0</v>
      </c>
      <c r="AR27" s="24" t="str">
        <f t="shared" si="4"/>
        <v>N</v>
      </c>
    </row>
    <row r="28" spans="1:44" x14ac:dyDescent="0.3">
      <c r="A28" s="21"/>
      <c r="B28" s="22"/>
      <c r="C28" s="4"/>
      <c r="D28" s="4"/>
      <c r="E28" s="29"/>
      <c r="F28" s="28" t="str">
        <f t="shared" si="12"/>
        <v>N</v>
      </c>
      <c r="G28" s="28" t="str">
        <f t="shared" si="13"/>
        <v>N</v>
      </c>
      <c r="H28" s="22"/>
      <c r="I28" s="3"/>
      <c r="J28" s="84"/>
      <c r="K28" s="88"/>
      <c r="L28" s="4"/>
      <c r="M28" s="4"/>
      <c r="N28" s="4"/>
      <c r="O28" s="4"/>
      <c r="P28" s="4"/>
      <c r="Q28" s="4"/>
      <c r="R28" s="4"/>
      <c r="S28" s="4"/>
      <c r="T28" s="3"/>
      <c r="U28" s="3"/>
      <c r="V28" s="22">
        <f t="shared" si="11"/>
        <v>0</v>
      </c>
      <c r="W28" s="4"/>
      <c r="X28" s="4"/>
      <c r="Y28" s="4"/>
      <c r="Z28" s="4"/>
      <c r="AA28" s="84"/>
      <c r="AB28" s="84"/>
      <c r="AC28" s="3"/>
      <c r="AD28" s="4"/>
      <c r="AE28" s="4"/>
      <c r="AF28" s="84"/>
      <c r="AG28" s="4"/>
      <c r="AH28" s="84"/>
      <c r="AI28" s="88"/>
      <c r="AJ28" s="89" t="str">
        <f t="shared" si="5"/>
        <v>N</v>
      </c>
      <c r="AK28" s="28" t="str">
        <f t="shared" si="0"/>
        <v>N</v>
      </c>
      <c r="AL28" s="28" t="str">
        <f t="shared" si="6"/>
        <v>N</v>
      </c>
      <c r="AM28" s="4"/>
      <c r="AN28" s="4"/>
      <c r="AO28" s="24">
        <f t="shared" si="8"/>
        <v>0</v>
      </c>
      <c r="AP28" s="24" t="str">
        <f t="shared" si="9"/>
        <v>N</v>
      </c>
      <c r="AQ28" s="24">
        <f t="shared" si="10"/>
        <v>0</v>
      </c>
      <c r="AR28" s="24" t="str">
        <f t="shared" si="4"/>
        <v>N</v>
      </c>
    </row>
    <row r="29" spans="1:44" x14ac:dyDescent="0.3">
      <c r="A29" s="21"/>
      <c r="B29" s="22"/>
      <c r="C29" s="4"/>
      <c r="D29" s="4"/>
      <c r="E29" s="29"/>
      <c r="F29" s="28" t="str">
        <f t="shared" si="12"/>
        <v>N</v>
      </c>
      <c r="G29" s="28" t="str">
        <f t="shared" si="13"/>
        <v>N</v>
      </c>
      <c r="H29" s="22"/>
      <c r="I29" s="3"/>
      <c r="J29" s="84"/>
      <c r="K29" s="88"/>
      <c r="L29" s="4"/>
      <c r="M29" s="4"/>
      <c r="N29" s="4"/>
      <c r="O29" s="4"/>
      <c r="P29" s="4"/>
      <c r="Q29" s="4"/>
      <c r="R29" s="4"/>
      <c r="S29" s="4"/>
      <c r="T29" s="3"/>
      <c r="U29" s="3"/>
      <c r="V29" s="22">
        <f t="shared" si="11"/>
        <v>0</v>
      </c>
      <c r="W29" s="4"/>
      <c r="X29" s="4"/>
      <c r="Y29" s="4"/>
      <c r="Z29" s="4"/>
      <c r="AA29" s="84"/>
      <c r="AB29" s="84"/>
      <c r="AC29" s="3"/>
      <c r="AD29" s="4"/>
      <c r="AE29" s="4"/>
      <c r="AF29" s="84"/>
      <c r="AG29" s="4"/>
      <c r="AH29" s="84"/>
      <c r="AI29" s="88"/>
      <c r="AJ29" s="89" t="str">
        <f t="shared" si="5"/>
        <v>N</v>
      </c>
      <c r="AK29" s="28" t="str">
        <f t="shared" si="0"/>
        <v>N</v>
      </c>
      <c r="AL29" s="28" t="str">
        <f t="shared" si="6"/>
        <v>N</v>
      </c>
      <c r="AM29" s="4"/>
      <c r="AN29" s="4"/>
      <c r="AO29" s="24">
        <f t="shared" si="8"/>
        <v>0</v>
      </c>
      <c r="AP29" s="24" t="str">
        <f t="shared" si="9"/>
        <v>N</v>
      </c>
      <c r="AQ29" s="24">
        <f t="shared" si="10"/>
        <v>0</v>
      </c>
      <c r="AR29" s="24" t="str">
        <f t="shared" si="4"/>
        <v>N</v>
      </c>
    </row>
    <row r="30" spans="1:44" x14ac:dyDescent="0.3">
      <c r="A30" s="21"/>
      <c r="B30" s="22"/>
      <c r="C30" s="4"/>
      <c r="D30" s="4"/>
      <c r="E30" s="29"/>
      <c r="F30" s="28" t="str">
        <f t="shared" si="12"/>
        <v>N</v>
      </c>
      <c r="G30" s="28" t="str">
        <f t="shared" si="13"/>
        <v>N</v>
      </c>
      <c r="H30" s="22"/>
      <c r="I30" s="3"/>
      <c r="J30" s="84"/>
      <c r="K30" s="88"/>
      <c r="L30" s="4"/>
      <c r="M30" s="4"/>
      <c r="N30" s="4"/>
      <c r="O30" s="4"/>
      <c r="P30" s="4"/>
      <c r="Q30" s="4"/>
      <c r="R30" s="4"/>
      <c r="S30" s="4"/>
      <c r="T30" s="3"/>
      <c r="U30" s="3"/>
      <c r="V30" s="22">
        <f t="shared" si="11"/>
        <v>0</v>
      </c>
      <c r="W30" s="4"/>
      <c r="X30" s="4"/>
      <c r="Y30" s="4"/>
      <c r="Z30" s="4"/>
      <c r="AA30" s="84"/>
      <c r="AB30" s="84"/>
      <c r="AC30" s="3"/>
      <c r="AD30" s="4"/>
      <c r="AE30" s="4"/>
      <c r="AF30" s="84"/>
      <c r="AG30" s="4"/>
      <c r="AH30" s="84"/>
      <c r="AI30" s="88"/>
      <c r="AJ30" s="89" t="str">
        <f t="shared" si="5"/>
        <v>N</v>
      </c>
      <c r="AK30" s="28" t="str">
        <f t="shared" si="0"/>
        <v>N</v>
      </c>
      <c r="AL30" s="28" t="str">
        <f t="shared" si="6"/>
        <v>N</v>
      </c>
      <c r="AM30" s="4"/>
      <c r="AN30" s="4"/>
      <c r="AO30" s="24">
        <f t="shared" si="8"/>
        <v>0</v>
      </c>
      <c r="AP30" s="24" t="str">
        <f t="shared" si="9"/>
        <v>N</v>
      </c>
      <c r="AQ30" s="24">
        <f t="shared" si="10"/>
        <v>0</v>
      </c>
      <c r="AR30" s="24" t="str">
        <f t="shared" si="4"/>
        <v>N</v>
      </c>
    </row>
    <row r="31" spans="1:44" x14ac:dyDescent="0.3">
      <c r="A31" s="21"/>
      <c r="B31" s="22"/>
      <c r="C31" s="4"/>
      <c r="D31" s="4"/>
      <c r="E31" s="29"/>
      <c r="F31" s="28" t="str">
        <f t="shared" si="12"/>
        <v>N</v>
      </c>
      <c r="G31" s="28" t="str">
        <f t="shared" si="13"/>
        <v>N</v>
      </c>
      <c r="H31" s="22"/>
      <c r="I31" s="3"/>
      <c r="J31" s="84"/>
      <c r="K31" s="88"/>
      <c r="L31" s="4"/>
      <c r="M31" s="4"/>
      <c r="N31" s="4"/>
      <c r="O31" s="4"/>
      <c r="P31" s="4"/>
      <c r="Q31" s="4"/>
      <c r="R31" s="4"/>
      <c r="S31" s="4"/>
      <c r="T31" s="3"/>
      <c r="U31" s="3"/>
      <c r="V31" s="22">
        <f t="shared" si="11"/>
        <v>0</v>
      </c>
      <c r="W31" s="4"/>
      <c r="X31" s="4"/>
      <c r="Y31" s="4"/>
      <c r="Z31" s="4"/>
      <c r="AA31" s="84"/>
      <c r="AB31" s="84"/>
      <c r="AC31" s="3"/>
      <c r="AD31" s="4"/>
      <c r="AE31" s="4"/>
      <c r="AF31" s="84"/>
      <c r="AG31" s="4"/>
      <c r="AH31" s="84"/>
      <c r="AI31" s="88"/>
      <c r="AJ31" s="89" t="str">
        <f t="shared" si="5"/>
        <v>N</v>
      </c>
      <c r="AK31" s="28" t="str">
        <f t="shared" si="0"/>
        <v>N</v>
      </c>
      <c r="AL31" s="28" t="str">
        <f t="shared" si="6"/>
        <v>N</v>
      </c>
      <c r="AM31" s="4"/>
      <c r="AN31" s="4"/>
      <c r="AO31" s="24">
        <f t="shared" si="8"/>
        <v>0</v>
      </c>
      <c r="AP31" s="24" t="str">
        <f t="shared" si="9"/>
        <v>N</v>
      </c>
      <c r="AQ31" s="24">
        <f t="shared" si="10"/>
        <v>0</v>
      </c>
      <c r="AR31" s="24" t="str">
        <f t="shared" si="4"/>
        <v>N</v>
      </c>
    </row>
    <row r="32" spans="1:44" x14ac:dyDescent="0.3">
      <c r="A32" s="21"/>
      <c r="B32" s="22"/>
      <c r="C32" s="4"/>
      <c r="D32" s="4"/>
      <c r="E32" s="29"/>
      <c r="F32" s="28" t="str">
        <f t="shared" si="12"/>
        <v>N</v>
      </c>
      <c r="G32" s="28" t="str">
        <f t="shared" si="13"/>
        <v>N</v>
      </c>
      <c r="H32" s="22"/>
      <c r="I32" s="3"/>
      <c r="J32" s="84"/>
      <c r="K32" s="88"/>
      <c r="L32" s="4"/>
      <c r="M32" s="4"/>
      <c r="N32" s="4"/>
      <c r="O32" s="4"/>
      <c r="P32" s="4"/>
      <c r="Q32" s="4"/>
      <c r="R32" s="4"/>
      <c r="S32" s="4"/>
      <c r="T32" s="3"/>
      <c r="U32" s="3"/>
      <c r="V32" s="22">
        <f t="shared" si="11"/>
        <v>0</v>
      </c>
      <c r="W32" s="4"/>
      <c r="X32" s="4"/>
      <c r="Y32" s="4"/>
      <c r="Z32" s="4"/>
      <c r="AA32" s="84"/>
      <c r="AB32" s="84"/>
      <c r="AC32" s="3"/>
      <c r="AD32" s="4"/>
      <c r="AE32" s="4"/>
      <c r="AF32" s="84"/>
      <c r="AG32" s="4"/>
      <c r="AH32" s="84"/>
      <c r="AI32" s="88"/>
      <c r="AJ32" s="89" t="str">
        <f t="shared" si="5"/>
        <v>N</v>
      </c>
      <c r="AK32" s="28" t="str">
        <f t="shared" si="0"/>
        <v>N</v>
      </c>
      <c r="AL32" s="28" t="str">
        <f t="shared" si="6"/>
        <v>N</v>
      </c>
      <c r="AM32" s="4"/>
      <c r="AN32" s="4"/>
      <c r="AO32" s="24">
        <f t="shared" si="8"/>
        <v>0</v>
      </c>
      <c r="AP32" s="24" t="str">
        <f t="shared" si="9"/>
        <v>N</v>
      </c>
      <c r="AQ32" s="24">
        <f t="shared" si="10"/>
        <v>0</v>
      </c>
      <c r="AR32" s="24" t="str">
        <f t="shared" si="4"/>
        <v>N</v>
      </c>
    </row>
    <row r="33" spans="1:44" x14ac:dyDescent="0.3">
      <c r="A33" s="21"/>
      <c r="B33" s="22"/>
      <c r="C33" s="4"/>
      <c r="D33" s="4"/>
      <c r="E33" s="29"/>
      <c r="F33" s="28" t="str">
        <f t="shared" si="12"/>
        <v>N</v>
      </c>
      <c r="G33" s="28" t="str">
        <f t="shared" si="13"/>
        <v>N</v>
      </c>
      <c r="H33" s="22"/>
      <c r="I33" s="3"/>
      <c r="J33" s="84"/>
      <c r="K33" s="88"/>
      <c r="L33" s="4"/>
      <c r="M33" s="4"/>
      <c r="N33" s="4"/>
      <c r="O33" s="4"/>
      <c r="P33" s="4"/>
      <c r="Q33" s="4"/>
      <c r="R33" s="4"/>
      <c r="S33" s="4"/>
      <c r="T33" s="3"/>
      <c r="U33" s="3"/>
      <c r="V33" s="22">
        <f t="shared" si="11"/>
        <v>0</v>
      </c>
      <c r="W33" s="4"/>
      <c r="X33" s="4"/>
      <c r="Y33" s="4"/>
      <c r="Z33" s="4"/>
      <c r="AA33" s="84"/>
      <c r="AB33" s="84"/>
      <c r="AC33" s="3"/>
      <c r="AD33" s="4"/>
      <c r="AE33" s="4"/>
      <c r="AF33" s="84"/>
      <c r="AG33" s="4"/>
      <c r="AH33" s="84"/>
      <c r="AI33" s="88"/>
      <c r="AJ33" s="89" t="str">
        <f t="shared" si="5"/>
        <v>N</v>
      </c>
      <c r="AK33" s="28" t="str">
        <f t="shared" si="0"/>
        <v>N</v>
      </c>
      <c r="AL33" s="28" t="str">
        <f t="shared" si="6"/>
        <v>N</v>
      </c>
      <c r="AM33" s="4"/>
      <c r="AN33" s="4"/>
      <c r="AO33" s="24">
        <f t="shared" si="8"/>
        <v>0</v>
      </c>
      <c r="AP33" s="24" t="str">
        <f t="shared" si="9"/>
        <v>N</v>
      </c>
      <c r="AQ33" s="24">
        <f t="shared" si="10"/>
        <v>0</v>
      </c>
      <c r="AR33" s="24" t="str">
        <f t="shared" si="4"/>
        <v>N</v>
      </c>
    </row>
    <row r="34" spans="1:44" x14ac:dyDescent="0.3">
      <c r="A34" s="21"/>
      <c r="B34" s="22"/>
      <c r="C34" s="4"/>
      <c r="D34" s="4"/>
      <c r="E34" s="29"/>
      <c r="F34" s="28" t="str">
        <f t="shared" si="12"/>
        <v>N</v>
      </c>
      <c r="G34" s="28" t="str">
        <f t="shared" si="13"/>
        <v>N</v>
      </c>
      <c r="H34" s="22"/>
      <c r="I34" s="3"/>
      <c r="J34" s="84"/>
      <c r="K34" s="88"/>
      <c r="L34" s="4"/>
      <c r="M34" s="4"/>
      <c r="N34" s="4"/>
      <c r="O34" s="4"/>
      <c r="P34" s="4"/>
      <c r="Q34" s="4"/>
      <c r="R34" s="4"/>
      <c r="S34" s="4"/>
      <c r="T34" s="3"/>
      <c r="U34" s="3"/>
      <c r="V34" s="22">
        <f t="shared" si="11"/>
        <v>0</v>
      </c>
      <c r="W34" s="4"/>
      <c r="X34" s="4"/>
      <c r="Y34" s="4"/>
      <c r="Z34" s="4"/>
      <c r="AA34" s="84"/>
      <c r="AB34" s="84"/>
      <c r="AC34" s="3"/>
      <c r="AD34" s="4"/>
      <c r="AE34" s="4"/>
      <c r="AF34" s="84"/>
      <c r="AG34" s="4"/>
      <c r="AH34" s="84"/>
      <c r="AI34" s="88"/>
      <c r="AJ34" s="89" t="str">
        <f t="shared" si="5"/>
        <v>N</v>
      </c>
      <c r="AK34" s="28" t="str">
        <f t="shared" si="0"/>
        <v>N</v>
      </c>
      <c r="AL34" s="28" t="str">
        <f t="shared" si="6"/>
        <v>N</v>
      </c>
      <c r="AM34" s="4"/>
      <c r="AN34" s="4"/>
      <c r="AO34" s="24">
        <f t="shared" si="8"/>
        <v>0</v>
      </c>
      <c r="AP34" s="24" t="str">
        <f t="shared" si="9"/>
        <v>N</v>
      </c>
      <c r="AQ34" s="24">
        <f t="shared" si="10"/>
        <v>0</v>
      </c>
      <c r="AR34" s="24" t="str">
        <f t="shared" si="4"/>
        <v>N</v>
      </c>
    </row>
    <row r="35" spans="1:44" x14ac:dyDescent="0.3">
      <c r="A35" s="21"/>
      <c r="B35" s="22"/>
      <c r="C35" s="4"/>
      <c r="D35" s="4"/>
      <c r="E35" s="29"/>
      <c r="F35" s="28" t="str">
        <f t="shared" si="12"/>
        <v>N</v>
      </c>
      <c r="G35" s="28" t="str">
        <f t="shared" si="13"/>
        <v>N</v>
      </c>
      <c r="H35" s="22"/>
      <c r="I35" s="3"/>
      <c r="J35" s="84"/>
      <c r="K35" s="88"/>
      <c r="L35" s="4"/>
      <c r="M35" s="4"/>
      <c r="N35" s="4"/>
      <c r="O35" s="4"/>
      <c r="P35" s="4"/>
      <c r="Q35" s="4"/>
      <c r="R35" s="4"/>
      <c r="S35" s="4"/>
      <c r="T35" s="3"/>
      <c r="U35" s="3"/>
      <c r="V35" s="22">
        <f t="shared" si="11"/>
        <v>0</v>
      </c>
      <c r="W35" s="4"/>
      <c r="X35" s="4"/>
      <c r="Y35" s="4"/>
      <c r="Z35" s="4"/>
      <c r="AA35" s="84"/>
      <c r="AB35" s="84"/>
      <c r="AC35" s="3"/>
      <c r="AD35" s="4"/>
      <c r="AE35" s="4"/>
      <c r="AF35" s="84"/>
      <c r="AG35" s="4"/>
      <c r="AH35" s="84"/>
      <c r="AI35" s="88"/>
      <c r="AJ35" s="89" t="str">
        <f t="shared" si="5"/>
        <v>N</v>
      </c>
      <c r="AK35" s="28" t="str">
        <f t="shared" si="0"/>
        <v>N</v>
      </c>
      <c r="AL35" s="28" t="str">
        <f t="shared" si="6"/>
        <v>N</v>
      </c>
      <c r="AM35" s="4"/>
      <c r="AN35" s="4"/>
      <c r="AO35" s="24">
        <f t="shared" si="8"/>
        <v>0</v>
      </c>
      <c r="AP35" s="24" t="str">
        <f t="shared" si="9"/>
        <v>N</v>
      </c>
      <c r="AQ35" s="24">
        <f t="shared" si="10"/>
        <v>0</v>
      </c>
      <c r="AR35" s="24" t="str">
        <f t="shared" si="4"/>
        <v>N</v>
      </c>
    </row>
    <row r="36" spans="1:44" x14ac:dyDescent="0.3">
      <c r="A36" s="21"/>
      <c r="B36" s="22"/>
      <c r="C36" s="4"/>
      <c r="D36" s="4"/>
      <c r="E36" s="29"/>
      <c r="F36" s="28" t="str">
        <f t="shared" si="12"/>
        <v>N</v>
      </c>
      <c r="G36" s="28" t="str">
        <f t="shared" si="13"/>
        <v>N</v>
      </c>
      <c r="H36" s="22"/>
      <c r="I36" s="3"/>
      <c r="J36" s="84"/>
      <c r="K36" s="88"/>
      <c r="L36" s="4"/>
      <c r="M36" s="4"/>
      <c r="N36" s="4"/>
      <c r="O36" s="4"/>
      <c r="P36" s="4"/>
      <c r="Q36" s="4"/>
      <c r="R36" s="4"/>
      <c r="S36" s="4"/>
      <c r="T36" s="3"/>
      <c r="U36" s="3"/>
      <c r="V36" s="22">
        <f t="shared" si="11"/>
        <v>0</v>
      </c>
      <c r="W36" s="4"/>
      <c r="X36" s="4"/>
      <c r="Y36" s="4"/>
      <c r="Z36" s="4"/>
      <c r="AA36" s="84"/>
      <c r="AB36" s="84"/>
      <c r="AC36" s="3"/>
      <c r="AD36" s="4"/>
      <c r="AE36" s="4"/>
      <c r="AF36" s="84"/>
      <c r="AG36" s="4"/>
      <c r="AH36" s="84"/>
      <c r="AI36" s="88"/>
      <c r="AJ36" s="89" t="str">
        <f t="shared" si="5"/>
        <v>N</v>
      </c>
      <c r="AK36" s="28" t="str">
        <f t="shared" si="0"/>
        <v>N</v>
      </c>
      <c r="AL36" s="28" t="str">
        <f t="shared" si="6"/>
        <v>N</v>
      </c>
      <c r="AM36" s="4"/>
      <c r="AN36" s="4"/>
      <c r="AO36" s="24">
        <f t="shared" si="8"/>
        <v>0</v>
      </c>
      <c r="AP36" s="24" t="str">
        <f t="shared" si="9"/>
        <v>N</v>
      </c>
      <c r="AQ36" s="24">
        <f t="shared" si="10"/>
        <v>0</v>
      </c>
      <c r="AR36" s="24" t="str">
        <f t="shared" si="4"/>
        <v>N</v>
      </c>
    </row>
    <row r="37" spans="1:44" x14ac:dyDescent="0.3">
      <c r="A37" s="21"/>
      <c r="B37" s="22"/>
      <c r="C37" s="4"/>
      <c r="D37" s="4"/>
      <c r="E37" s="29"/>
      <c r="F37" s="28" t="str">
        <f t="shared" si="12"/>
        <v>N</v>
      </c>
      <c r="G37" s="28" t="str">
        <f t="shared" si="13"/>
        <v>N</v>
      </c>
      <c r="H37" s="22"/>
      <c r="I37" s="3"/>
      <c r="J37" s="84"/>
      <c r="K37" s="88"/>
      <c r="L37" s="4"/>
      <c r="M37" s="4"/>
      <c r="N37" s="4"/>
      <c r="O37" s="4"/>
      <c r="P37" s="4"/>
      <c r="Q37" s="4"/>
      <c r="R37" s="4"/>
      <c r="S37" s="4"/>
      <c r="T37" s="3"/>
      <c r="U37" s="3"/>
      <c r="V37" s="22">
        <f t="shared" si="11"/>
        <v>0</v>
      </c>
      <c r="W37" s="4"/>
      <c r="X37" s="4"/>
      <c r="Y37" s="4"/>
      <c r="Z37" s="4"/>
      <c r="AA37" s="84"/>
      <c r="AB37" s="84"/>
      <c r="AC37" s="3"/>
      <c r="AD37" s="4"/>
      <c r="AE37" s="4"/>
      <c r="AF37" s="84"/>
      <c r="AG37" s="4"/>
      <c r="AH37" s="84"/>
      <c r="AI37" s="88"/>
      <c r="AJ37" s="89" t="str">
        <f t="shared" si="5"/>
        <v>N</v>
      </c>
      <c r="AK37" s="28" t="str">
        <f t="shared" si="0"/>
        <v>N</v>
      </c>
      <c r="AL37" s="28" t="str">
        <f t="shared" si="6"/>
        <v>N</v>
      </c>
      <c r="AM37" s="4"/>
      <c r="AN37" s="4"/>
      <c r="AO37" s="24">
        <f t="shared" si="8"/>
        <v>0</v>
      </c>
      <c r="AP37" s="24" t="str">
        <f t="shared" si="9"/>
        <v>N</v>
      </c>
      <c r="AQ37" s="24">
        <f t="shared" si="10"/>
        <v>0</v>
      </c>
      <c r="AR37" s="24" t="str">
        <f t="shared" si="4"/>
        <v>N</v>
      </c>
    </row>
    <row r="38" spans="1:44" x14ac:dyDescent="0.3">
      <c r="A38" s="21"/>
      <c r="B38" s="22"/>
      <c r="C38" s="4"/>
      <c r="D38" s="4"/>
      <c r="E38" s="29"/>
      <c r="F38" s="28" t="str">
        <f t="shared" si="12"/>
        <v>N</v>
      </c>
      <c r="G38" s="28" t="str">
        <f t="shared" si="13"/>
        <v>N</v>
      </c>
      <c r="H38" s="22"/>
      <c r="I38" s="3"/>
      <c r="J38" s="84"/>
      <c r="K38" s="88"/>
      <c r="L38" s="4"/>
      <c r="M38" s="4"/>
      <c r="N38" s="4"/>
      <c r="O38" s="4"/>
      <c r="P38" s="4"/>
      <c r="Q38" s="4"/>
      <c r="R38" s="4"/>
      <c r="S38" s="4"/>
      <c r="T38" s="3"/>
      <c r="U38" s="3"/>
      <c r="V38" s="22">
        <f t="shared" si="11"/>
        <v>0</v>
      </c>
      <c r="W38" s="4"/>
      <c r="X38" s="4"/>
      <c r="Y38" s="4"/>
      <c r="Z38" s="4"/>
      <c r="AA38" s="84"/>
      <c r="AB38" s="84"/>
      <c r="AC38" s="3"/>
      <c r="AD38" s="4"/>
      <c r="AE38" s="4"/>
      <c r="AF38" s="84"/>
      <c r="AG38" s="4"/>
      <c r="AH38" s="84"/>
      <c r="AI38" s="88"/>
      <c r="AJ38" s="89" t="str">
        <f t="shared" si="5"/>
        <v>N</v>
      </c>
      <c r="AK38" s="28" t="str">
        <f t="shared" si="0"/>
        <v>N</v>
      </c>
      <c r="AL38" s="28" t="str">
        <f t="shared" si="6"/>
        <v>N</v>
      </c>
      <c r="AM38" s="4"/>
      <c r="AN38" s="4"/>
      <c r="AO38" s="24">
        <f t="shared" si="8"/>
        <v>0</v>
      </c>
      <c r="AP38" s="24" t="str">
        <f t="shared" si="9"/>
        <v>N</v>
      </c>
      <c r="AQ38" s="24">
        <f t="shared" si="10"/>
        <v>0</v>
      </c>
      <c r="AR38" s="24" t="str">
        <f t="shared" si="4"/>
        <v>N</v>
      </c>
    </row>
    <row r="39" spans="1:44" x14ac:dyDescent="0.3">
      <c r="A39" s="21"/>
      <c r="B39" s="22"/>
      <c r="C39" s="4"/>
      <c r="D39" s="4"/>
      <c r="E39" s="29"/>
      <c r="F39" s="28" t="str">
        <f t="shared" si="12"/>
        <v>N</v>
      </c>
      <c r="G39" s="28" t="str">
        <f t="shared" si="13"/>
        <v>N</v>
      </c>
      <c r="H39" s="22"/>
      <c r="I39" s="3"/>
      <c r="J39" s="84"/>
      <c r="K39" s="88"/>
      <c r="L39" s="4"/>
      <c r="M39" s="4"/>
      <c r="N39" s="4"/>
      <c r="O39" s="4"/>
      <c r="P39" s="4"/>
      <c r="Q39" s="4"/>
      <c r="R39" s="4"/>
      <c r="S39" s="4"/>
      <c r="T39" s="3"/>
      <c r="U39" s="3"/>
      <c r="V39" s="22">
        <f t="shared" si="11"/>
        <v>0</v>
      </c>
      <c r="W39" s="4"/>
      <c r="X39" s="4"/>
      <c r="Y39" s="4"/>
      <c r="Z39" s="4"/>
      <c r="AA39" s="84"/>
      <c r="AB39" s="84"/>
      <c r="AC39" s="3"/>
      <c r="AD39" s="4"/>
      <c r="AE39" s="4"/>
      <c r="AF39" s="84"/>
      <c r="AG39" s="4"/>
      <c r="AH39" s="84"/>
      <c r="AI39" s="88"/>
      <c r="AJ39" s="89" t="str">
        <f t="shared" si="5"/>
        <v>N</v>
      </c>
      <c r="AK39" s="28" t="str">
        <f t="shared" si="0"/>
        <v>N</v>
      </c>
      <c r="AL39" s="28" t="str">
        <f t="shared" si="6"/>
        <v>N</v>
      </c>
      <c r="AM39" s="4"/>
      <c r="AN39" s="4"/>
      <c r="AO39" s="24">
        <f t="shared" si="8"/>
        <v>0</v>
      </c>
      <c r="AP39" s="24" t="str">
        <f t="shared" si="9"/>
        <v>N</v>
      </c>
      <c r="AQ39" s="24">
        <f t="shared" si="10"/>
        <v>0</v>
      </c>
      <c r="AR39" s="24" t="str">
        <f t="shared" si="4"/>
        <v>N</v>
      </c>
    </row>
    <row r="40" spans="1:44" x14ac:dyDescent="0.3">
      <c r="A40" s="21"/>
      <c r="B40" s="22"/>
      <c r="C40" s="4"/>
      <c r="D40" s="4"/>
      <c r="E40" s="29"/>
      <c r="F40" s="28" t="str">
        <f t="shared" si="12"/>
        <v>N</v>
      </c>
      <c r="G40" s="28" t="str">
        <f t="shared" si="13"/>
        <v>N</v>
      </c>
      <c r="H40" s="22"/>
      <c r="I40" s="3"/>
      <c r="J40" s="84"/>
      <c r="K40" s="88"/>
      <c r="L40" s="4"/>
      <c r="M40" s="4"/>
      <c r="N40" s="4"/>
      <c r="O40" s="4"/>
      <c r="P40" s="4"/>
      <c r="Q40" s="4"/>
      <c r="R40" s="4"/>
      <c r="S40" s="4"/>
      <c r="T40" s="3"/>
      <c r="U40" s="3"/>
      <c r="V40" s="22">
        <f t="shared" si="11"/>
        <v>0</v>
      </c>
      <c r="W40" s="4"/>
      <c r="X40" s="4"/>
      <c r="Y40" s="4"/>
      <c r="Z40" s="4"/>
      <c r="AA40" s="84"/>
      <c r="AB40" s="84"/>
      <c r="AC40" s="3"/>
      <c r="AD40" s="4"/>
      <c r="AE40" s="4"/>
      <c r="AF40" s="84"/>
      <c r="AG40" s="4"/>
      <c r="AH40" s="84"/>
      <c r="AI40" s="88"/>
      <c r="AJ40" s="89" t="str">
        <f t="shared" si="5"/>
        <v>N</v>
      </c>
      <c r="AK40" s="28" t="str">
        <f t="shared" si="0"/>
        <v>N</v>
      </c>
      <c r="AL40" s="28" t="str">
        <f t="shared" si="6"/>
        <v>N</v>
      </c>
      <c r="AM40" s="4"/>
      <c r="AN40" s="4"/>
      <c r="AO40" s="24">
        <f t="shared" si="8"/>
        <v>0</v>
      </c>
      <c r="AP40" s="24" t="str">
        <f t="shared" si="9"/>
        <v>N</v>
      </c>
      <c r="AQ40" s="24">
        <f t="shared" si="10"/>
        <v>0</v>
      </c>
      <c r="AR40" s="24" t="str">
        <f t="shared" si="4"/>
        <v>N</v>
      </c>
    </row>
    <row r="41" spans="1:44" x14ac:dyDescent="0.3">
      <c r="A41" s="21"/>
      <c r="B41" s="22"/>
      <c r="C41" s="4"/>
      <c r="D41" s="4"/>
      <c r="E41" s="29"/>
      <c r="F41" s="28" t="str">
        <f t="shared" si="12"/>
        <v>N</v>
      </c>
      <c r="G41" s="28" t="str">
        <f t="shared" si="13"/>
        <v>N</v>
      </c>
      <c r="H41" s="22"/>
      <c r="I41" s="3"/>
      <c r="J41" s="84"/>
      <c r="K41" s="88"/>
      <c r="L41" s="4"/>
      <c r="M41" s="4"/>
      <c r="N41" s="4"/>
      <c r="O41" s="4"/>
      <c r="P41" s="4"/>
      <c r="Q41" s="4"/>
      <c r="R41" s="4"/>
      <c r="S41" s="4"/>
      <c r="T41" s="3"/>
      <c r="U41" s="3"/>
      <c r="V41" s="22">
        <f t="shared" si="11"/>
        <v>0</v>
      </c>
      <c r="W41" s="4"/>
      <c r="X41" s="4"/>
      <c r="Y41" s="4"/>
      <c r="Z41" s="4"/>
      <c r="AA41" s="84"/>
      <c r="AB41" s="84"/>
      <c r="AC41" s="3"/>
      <c r="AD41" s="4"/>
      <c r="AE41" s="4"/>
      <c r="AF41" s="84"/>
      <c r="AG41" s="4"/>
      <c r="AH41" s="84"/>
      <c r="AI41" s="88"/>
      <c r="AJ41" s="89" t="str">
        <f t="shared" si="5"/>
        <v>N</v>
      </c>
      <c r="AK41" s="28" t="str">
        <f t="shared" si="0"/>
        <v>N</v>
      </c>
      <c r="AL41" s="28" t="str">
        <f t="shared" si="6"/>
        <v>N</v>
      </c>
      <c r="AM41" s="4"/>
      <c r="AN41" s="4"/>
      <c r="AO41" s="24">
        <f t="shared" si="8"/>
        <v>0</v>
      </c>
      <c r="AP41" s="24" t="str">
        <f t="shared" si="9"/>
        <v>N</v>
      </c>
      <c r="AQ41" s="24">
        <f t="shared" si="10"/>
        <v>0</v>
      </c>
      <c r="AR41" s="24" t="str">
        <f t="shared" si="4"/>
        <v>N</v>
      </c>
    </row>
    <row r="42" spans="1:44" x14ac:dyDescent="0.3">
      <c r="A42" s="21"/>
      <c r="B42" s="22"/>
      <c r="C42" s="4"/>
      <c r="D42" s="4"/>
      <c r="E42" s="29"/>
      <c r="F42" s="28" t="str">
        <f t="shared" si="12"/>
        <v>N</v>
      </c>
      <c r="G42" s="28" t="str">
        <f t="shared" si="13"/>
        <v>N</v>
      </c>
      <c r="H42" s="22"/>
      <c r="I42" s="3"/>
      <c r="J42" s="84"/>
      <c r="K42" s="88"/>
      <c r="L42" s="4"/>
      <c r="M42" s="4"/>
      <c r="N42" s="4"/>
      <c r="O42" s="4"/>
      <c r="P42" s="4"/>
      <c r="Q42" s="4"/>
      <c r="R42" s="4"/>
      <c r="S42" s="4"/>
      <c r="T42" s="3"/>
      <c r="U42" s="3"/>
      <c r="V42" s="22">
        <f t="shared" si="11"/>
        <v>0</v>
      </c>
      <c r="W42" s="4"/>
      <c r="X42" s="4"/>
      <c r="Y42" s="4"/>
      <c r="Z42" s="4"/>
      <c r="AA42" s="84"/>
      <c r="AB42" s="84"/>
      <c r="AC42" s="3"/>
      <c r="AD42" s="4"/>
      <c r="AE42" s="4"/>
      <c r="AF42" s="84"/>
      <c r="AG42" s="4"/>
      <c r="AH42" s="84"/>
      <c r="AI42" s="88"/>
      <c r="AJ42" s="89" t="str">
        <f t="shared" si="5"/>
        <v>N</v>
      </c>
      <c r="AK42" s="28" t="str">
        <f t="shared" si="0"/>
        <v>N</v>
      </c>
      <c r="AL42" s="28" t="str">
        <f t="shared" si="6"/>
        <v>N</v>
      </c>
      <c r="AM42" s="4"/>
      <c r="AN42" s="4"/>
      <c r="AO42" s="24">
        <f t="shared" si="8"/>
        <v>0</v>
      </c>
      <c r="AP42" s="24" t="str">
        <f t="shared" si="9"/>
        <v>N</v>
      </c>
      <c r="AQ42" s="24">
        <f t="shared" si="10"/>
        <v>0</v>
      </c>
      <c r="AR42" s="24" t="str">
        <f t="shared" si="4"/>
        <v>N</v>
      </c>
    </row>
    <row r="43" spans="1:44" x14ac:dyDescent="0.3">
      <c r="A43" s="21"/>
      <c r="B43" s="22"/>
      <c r="C43" s="4"/>
      <c r="D43" s="4"/>
      <c r="E43" s="29"/>
      <c r="F43" s="28" t="str">
        <f t="shared" si="12"/>
        <v>N</v>
      </c>
      <c r="G43" s="28" t="str">
        <f t="shared" si="13"/>
        <v>N</v>
      </c>
      <c r="H43" s="22"/>
      <c r="I43" s="3"/>
      <c r="J43" s="84"/>
      <c r="K43" s="88"/>
      <c r="L43" s="4"/>
      <c r="M43" s="4"/>
      <c r="N43" s="4"/>
      <c r="O43" s="4"/>
      <c r="P43" s="4"/>
      <c r="Q43" s="4"/>
      <c r="R43" s="4"/>
      <c r="S43" s="4"/>
      <c r="T43" s="3"/>
      <c r="U43" s="3"/>
      <c r="V43" s="22">
        <f t="shared" si="11"/>
        <v>0</v>
      </c>
      <c r="W43" s="4"/>
      <c r="X43" s="4"/>
      <c r="Y43" s="4"/>
      <c r="Z43" s="4"/>
      <c r="AA43" s="84"/>
      <c r="AB43" s="84"/>
      <c r="AC43" s="3"/>
      <c r="AD43" s="4"/>
      <c r="AE43" s="4"/>
      <c r="AF43" s="84"/>
      <c r="AG43" s="4"/>
      <c r="AH43" s="84"/>
      <c r="AI43" s="88"/>
      <c r="AJ43" s="89" t="str">
        <f t="shared" si="5"/>
        <v>N</v>
      </c>
      <c r="AK43" s="28" t="str">
        <f t="shared" si="0"/>
        <v>N</v>
      </c>
      <c r="AL43" s="28" t="str">
        <f t="shared" si="6"/>
        <v>N</v>
      </c>
      <c r="AM43" s="4"/>
      <c r="AN43" s="4"/>
      <c r="AO43" s="24">
        <f t="shared" si="8"/>
        <v>0</v>
      </c>
      <c r="AP43" s="24" t="str">
        <f t="shared" si="9"/>
        <v>N</v>
      </c>
      <c r="AQ43" s="24">
        <f t="shared" si="10"/>
        <v>0</v>
      </c>
      <c r="AR43" s="24" t="str">
        <f t="shared" si="4"/>
        <v>N</v>
      </c>
    </row>
    <row r="44" spans="1:44" x14ac:dyDescent="0.3">
      <c r="AA44" s="87"/>
      <c r="AB44" s="87"/>
      <c r="AP44" s="24"/>
      <c r="AQ44" s="24"/>
      <c r="AR44" s="24"/>
    </row>
    <row r="45" spans="1:44" x14ac:dyDescent="0.3">
      <c r="AA45" s="87"/>
      <c r="AB45" s="87"/>
    </row>
    <row r="46" spans="1:44" x14ac:dyDescent="0.3">
      <c r="AA46" s="87"/>
      <c r="AB46" s="87"/>
    </row>
    <row r="47" spans="1:44" x14ac:dyDescent="0.3">
      <c r="AA47" s="87"/>
      <c r="AB47" s="87"/>
    </row>
    <row r="48" spans="1:44" x14ac:dyDescent="0.3">
      <c r="AA48" s="87"/>
      <c r="AB48" s="87"/>
    </row>
    <row r="49" spans="27:28" x14ac:dyDescent="0.3">
      <c r="AA49" s="87"/>
      <c r="AB49" s="87"/>
    </row>
    <row r="50" spans="27:28" x14ac:dyDescent="0.3">
      <c r="AA50" s="87"/>
      <c r="AB50" s="87"/>
    </row>
    <row r="51" spans="27:28" x14ac:dyDescent="0.3">
      <c r="AA51" s="87"/>
      <c r="AB51" s="87"/>
    </row>
    <row r="52" spans="27:28" x14ac:dyDescent="0.3">
      <c r="AA52" s="87"/>
      <c r="AB52" s="87"/>
    </row>
    <row r="53" spans="27:28" x14ac:dyDescent="0.3">
      <c r="AA53" s="87"/>
      <c r="AB53" s="87"/>
    </row>
    <row r="54" spans="27:28" x14ac:dyDescent="0.3">
      <c r="AA54" s="87"/>
      <c r="AB54" s="87"/>
    </row>
    <row r="55" spans="27:28" x14ac:dyDescent="0.3">
      <c r="AA55" s="87"/>
      <c r="AB55" s="87"/>
    </row>
    <row r="56" spans="27:28" x14ac:dyDescent="0.3">
      <c r="AA56" s="87"/>
      <c r="AB56" s="87"/>
    </row>
    <row r="57" spans="27:28" x14ac:dyDescent="0.3">
      <c r="AA57" s="87"/>
      <c r="AB57" s="87"/>
    </row>
    <row r="58" spans="27:28" x14ac:dyDescent="0.3">
      <c r="AA58" s="87"/>
      <c r="AB58" s="87"/>
    </row>
    <row r="59" spans="27:28" x14ac:dyDescent="0.3">
      <c r="AA59" s="87"/>
      <c r="AB59" s="87"/>
    </row>
    <row r="60" spans="27:28" x14ac:dyDescent="0.3">
      <c r="AA60" s="87"/>
      <c r="AB60" s="87"/>
    </row>
    <row r="61" spans="27:28" x14ac:dyDescent="0.3">
      <c r="AA61" s="87"/>
      <c r="AB61" s="87"/>
    </row>
    <row r="62" spans="27:28" x14ac:dyDescent="0.3">
      <c r="AA62" s="87"/>
      <c r="AB62" s="87"/>
    </row>
    <row r="63" spans="27:28" x14ac:dyDescent="0.3">
      <c r="AA63" s="87"/>
      <c r="AB63" s="87"/>
    </row>
    <row r="64" spans="27:28" x14ac:dyDescent="0.3">
      <c r="AA64" s="87"/>
      <c r="AB64" s="87"/>
    </row>
    <row r="65" spans="27:28" x14ac:dyDescent="0.3">
      <c r="AA65" s="87"/>
      <c r="AB65" s="87"/>
    </row>
    <row r="66" spans="27:28" x14ac:dyDescent="0.3">
      <c r="AA66" s="87"/>
      <c r="AB66" s="87"/>
    </row>
    <row r="67" spans="27:28" x14ac:dyDescent="0.3">
      <c r="AA67" s="87"/>
      <c r="AB67" s="87"/>
    </row>
    <row r="68" spans="27:28" x14ac:dyDescent="0.3">
      <c r="AA68" s="87"/>
      <c r="AB68" s="87"/>
    </row>
    <row r="69" spans="27:28" x14ac:dyDescent="0.3">
      <c r="AA69" s="87"/>
      <c r="AB69" s="87"/>
    </row>
    <row r="70" spans="27:28" x14ac:dyDescent="0.3">
      <c r="AA70" s="87"/>
      <c r="AB70" s="87"/>
    </row>
    <row r="71" spans="27:28" x14ac:dyDescent="0.3">
      <c r="AA71" s="87"/>
      <c r="AB71" s="87"/>
    </row>
    <row r="72" spans="27:28" x14ac:dyDescent="0.3">
      <c r="AA72" s="87"/>
      <c r="AB72" s="87"/>
    </row>
    <row r="73" spans="27:28" x14ac:dyDescent="0.3">
      <c r="AA73" s="87"/>
      <c r="AB73" s="87"/>
    </row>
    <row r="74" spans="27:28" x14ac:dyDescent="0.3">
      <c r="AA74" s="87"/>
      <c r="AB74" s="87"/>
    </row>
    <row r="75" spans="27:28" x14ac:dyDescent="0.3">
      <c r="AA75" s="87"/>
      <c r="AB75" s="87"/>
    </row>
    <row r="76" spans="27:28" x14ac:dyDescent="0.3">
      <c r="AA76" s="87"/>
      <c r="AB76" s="87"/>
    </row>
    <row r="77" spans="27:28" x14ac:dyDescent="0.3">
      <c r="AA77" s="87"/>
      <c r="AB77" s="87"/>
    </row>
    <row r="78" spans="27:28" x14ac:dyDescent="0.3">
      <c r="AA78" s="87"/>
      <c r="AB78" s="87"/>
    </row>
    <row r="79" spans="27:28" x14ac:dyDescent="0.3">
      <c r="AA79" s="87"/>
      <c r="AB79" s="87"/>
    </row>
    <row r="80" spans="27:28" x14ac:dyDescent="0.3">
      <c r="AA80" s="87"/>
      <c r="AB80" s="87"/>
    </row>
    <row r="81" spans="27:28" x14ac:dyDescent="0.3">
      <c r="AA81" s="87"/>
      <c r="AB81" s="87"/>
    </row>
    <row r="82" spans="27:28" x14ac:dyDescent="0.3">
      <c r="AA82" s="87"/>
      <c r="AB82" s="87"/>
    </row>
    <row r="83" spans="27:28" x14ac:dyDescent="0.3">
      <c r="AA83" s="87"/>
      <c r="AB83" s="87"/>
    </row>
    <row r="84" spans="27:28" x14ac:dyDescent="0.3">
      <c r="AA84" s="87"/>
      <c r="AB84" s="87"/>
    </row>
    <row r="85" spans="27:28" x14ac:dyDescent="0.3">
      <c r="AA85" s="87"/>
      <c r="AB85" s="87"/>
    </row>
    <row r="86" spans="27:28" x14ac:dyDescent="0.3">
      <c r="AA86" s="87"/>
      <c r="AB86" s="87"/>
    </row>
    <row r="87" spans="27:28" x14ac:dyDescent="0.3">
      <c r="AA87" s="87"/>
      <c r="AB87" s="87"/>
    </row>
    <row r="88" spans="27:28" x14ac:dyDescent="0.3">
      <c r="AA88" s="87"/>
      <c r="AB88" s="87"/>
    </row>
    <row r="89" spans="27:28" x14ac:dyDescent="0.3">
      <c r="AA89" s="87"/>
      <c r="AB89" s="87"/>
    </row>
    <row r="90" spans="27:28" x14ac:dyDescent="0.3">
      <c r="AA90" s="87"/>
      <c r="AB90" s="87"/>
    </row>
    <row r="91" spans="27:28" x14ac:dyDescent="0.3">
      <c r="AA91" s="87"/>
      <c r="AB91" s="87"/>
    </row>
    <row r="92" spans="27:28" x14ac:dyDescent="0.3">
      <c r="AA92" s="87"/>
      <c r="AB92" s="87"/>
    </row>
    <row r="93" spans="27:28" x14ac:dyDescent="0.3">
      <c r="AA93" s="87"/>
      <c r="AB93" s="87"/>
    </row>
    <row r="94" spans="27:28" x14ac:dyDescent="0.3">
      <c r="AA94" s="87"/>
      <c r="AB94" s="87"/>
    </row>
    <row r="95" spans="27:28" x14ac:dyDescent="0.3">
      <c r="AA95" s="87"/>
      <c r="AB95" s="87"/>
    </row>
    <row r="96" spans="27:28" x14ac:dyDescent="0.3">
      <c r="AA96" s="87"/>
      <c r="AB96" s="87"/>
    </row>
    <row r="97" spans="27:28" x14ac:dyDescent="0.3">
      <c r="AA97" s="87"/>
      <c r="AB97" s="87"/>
    </row>
    <row r="98" spans="27:28" x14ac:dyDescent="0.3">
      <c r="AA98" s="87"/>
      <c r="AB98" s="87"/>
    </row>
    <row r="99" spans="27:28" x14ac:dyDescent="0.3">
      <c r="AA99" s="87"/>
      <c r="AB99" s="87"/>
    </row>
    <row r="100" spans="27:28" x14ac:dyDescent="0.3">
      <c r="AA100" s="87"/>
      <c r="AB100" s="87"/>
    </row>
    <row r="101" spans="27:28" x14ac:dyDescent="0.3">
      <c r="AA101" s="87"/>
      <c r="AB101" s="87"/>
    </row>
    <row r="102" spans="27:28" x14ac:dyDescent="0.3">
      <c r="AA102" s="87"/>
      <c r="AB102" s="87"/>
    </row>
    <row r="103" spans="27:28" x14ac:dyDescent="0.3">
      <c r="AA103" s="87"/>
      <c r="AB103" s="87"/>
    </row>
    <row r="104" spans="27:28" x14ac:dyDescent="0.3">
      <c r="AA104" s="87"/>
      <c r="AB104" s="87"/>
    </row>
    <row r="105" spans="27:28" x14ac:dyDescent="0.3">
      <c r="AA105" s="87"/>
      <c r="AB105" s="87"/>
    </row>
    <row r="106" spans="27:28" x14ac:dyDescent="0.3">
      <c r="AA106" s="87"/>
      <c r="AB106" s="87"/>
    </row>
    <row r="107" spans="27:28" x14ac:dyDescent="0.3">
      <c r="AA107" s="87"/>
      <c r="AB107" s="87"/>
    </row>
    <row r="108" spans="27:28" x14ac:dyDescent="0.3">
      <c r="AA108" s="87"/>
      <c r="AB108" s="87"/>
    </row>
    <row r="109" spans="27:28" x14ac:dyDescent="0.3">
      <c r="AA109" s="87"/>
      <c r="AB109" s="87"/>
    </row>
    <row r="110" spans="27:28" x14ac:dyDescent="0.3">
      <c r="AA110" s="87"/>
      <c r="AB110" s="87"/>
    </row>
    <row r="111" spans="27:28" x14ac:dyDescent="0.3">
      <c r="AA111" s="87"/>
      <c r="AB111" s="87"/>
    </row>
    <row r="112" spans="27:28" x14ac:dyDescent="0.3">
      <c r="AA112" s="87"/>
      <c r="AB112" s="87"/>
    </row>
    <row r="113" spans="27:28" x14ac:dyDescent="0.3">
      <c r="AA113" s="87"/>
      <c r="AB113" s="87"/>
    </row>
    <row r="114" spans="27:28" x14ac:dyDescent="0.3">
      <c r="AA114" s="87"/>
      <c r="AB114" s="87"/>
    </row>
    <row r="115" spans="27:28" x14ac:dyDescent="0.3">
      <c r="AA115" s="87"/>
      <c r="AB115" s="87"/>
    </row>
    <row r="116" spans="27:28" x14ac:dyDescent="0.3">
      <c r="AA116" s="87"/>
      <c r="AB116" s="87"/>
    </row>
    <row r="117" spans="27:28" x14ac:dyDescent="0.3">
      <c r="AA117" s="87"/>
      <c r="AB117" s="87"/>
    </row>
    <row r="118" spans="27:28" x14ac:dyDescent="0.3">
      <c r="AA118" s="87"/>
      <c r="AB118" s="87"/>
    </row>
    <row r="119" spans="27:28" x14ac:dyDescent="0.3">
      <c r="AA119" s="87"/>
      <c r="AB119" s="87"/>
    </row>
    <row r="120" spans="27:28" x14ac:dyDescent="0.3">
      <c r="AA120" s="87"/>
      <c r="AB120" s="87"/>
    </row>
    <row r="121" spans="27:28" x14ac:dyDescent="0.3">
      <c r="AA121" s="87"/>
      <c r="AB121" s="87"/>
    </row>
    <row r="122" spans="27:28" x14ac:dyDescent="0.3">
      <c r="AA122" s="87"/>
      <c r="AB122" s="87"/>
    </row>
    <row r="123" spans="27:28" x14ac:dyDescent="0.3">
      <c r="AA123" s="87"/>
      <c r="AB123" s="87"/>
    </row>
    <row r="124" spans="27:28" x14ac:dyDescent="0.3">
      <c r="AA124" s="87"/>
      <c r="AB124" s="87"/>
    </row>
    <row r="125" spans="27:28" x14ac:dyDescent="0.3">
      <c r="AA125" s="87"/>
      <c r="AB125" s="87"/>
    </row>
    <row r="126" spans="27:28" x14ac:dyDescent="0.3">
      <c r="AA126" s="87"/>
      <c r="AB126" s="87"/>
    </row>
    <row r="127" spans="27:28" x14ac:dyDescent="0.3">
      <c r="AA127" s="87"/>
      <c r="AB127" s="87"/>
    </row>
    <row r="128" spans="27:28" x14ac:dyDescent="0.3">
      <c r="AA128" s="87"/>
      <c r="AB128" s="87"/>
    </row>
    <row r="129" spans="27:28" x14ac:dyDescent="0.3">
      <c r="AA129" s="87"/>
      <c r="AB129" s="87"/>
    </row>
    <row r="130" spans="27:28" x14ac:dyDescent="0.3">
      <c r="AA130" s="87"/>
      <c r="AB130" s="87"/>
    </row>
    <row r="131" spans="27:28" x14ac:dyDescent="0.3">
      <c r="AA131" s="87"/>
      <c r="AB131" s="87"/>
    </row>
    <row r="132" spans="27:28" x14ac:dyDescent="0.3">
      <c r="AA132" s="87"/>
      <c r="AB132" s="87"/>
    </row>
    <row r="133" spans="27:28" x14ac:dyDescent="0.3">
      <c r="AA133" s="87"/>
      <c r="AB133" s="87"/>
    </row>
    <row r="134" spans="27:28" x14ac:dyDescent="0.3">
      <c r="AA134" s="87"/>
      <c r="AB134" s="87"/>
    </row>
    <row r="135" spans="27:28" x14ac:dyDescent="0.3">
      <c r="AA135" s="87"/>
      <c r="AB135" s="87"/>
    </row>
    <row r="136" spans="27:28" x14ac:dyDescent="0.3">
      <c r="AA136" s="87"/>
      <c r="AB136" s="87"/>
    </row>
    <row r="137" spans="27:28" x14ac:dyDescent="0.3">
      <c r="AA137" s="87"/>
      <c r="AB137" s="87"/>
    </row>
    <row r="138" spans="27:28" x14ac:dyDescent="0.3">
      <c r="AA138" s="87"/>
      <c r="AB138" s="87"/>
    </row>
    <row r="139" spans="27:28" x14ac:dyDescent="0.3">
      <c r="AA139" s="87"/>
      <c r="AB139" s="87"/>
    </row>
    <row r="140" spans="27:28" x14ac:dyDescent="0.3">
      <c r="AA140" s="87"/>
      <c r="AB140" s="87"/>
    </row>
    <row r="141" spans="27:28" x14ac:dyDescent="0.3">
      <c r="AA141" s="87"/>
      <c r="AB141" s="87"/>
    </row>
    <row r="142" spans="27:28" x14ac:dyDescent="0.3">
      <c r="AA142" s="87"/>
      <c r="AB142" s="87"/>
    </row>
    <row r="143" spans="27:28" x14ac:dyDescent="0.3">
      <c r="AA143" s="87"/>
      <c r="AB143" s="87"/>
    </row>
    <row r="144" spans="27:28" x14ac:dyDescent="0.3">
      <c r="AA144" s="87"/>
      <c r="AB144" s="87"/>
    </row>
    <row r="145" spans="27:28" x14ac:dyDescent="0.3">
      <c r="AA145" s="87"/>
      <c r="AB145" s="87"/>
    </row>
    <row r="146" spans="27:28" x14ac:dyDescent="0.3">
      <c r="AA146" s="87"/>
      <c r="AB146" s="87"/>
    </row>
    <row r="147" spans="27:28" x14ac:dyDescent="0.3">
      <c r="AA147" s="87"/>
      <c r="AB147" s="87"/>
    </row>
    <row r="148" spans="27:28" x14ac:dyDescent="0.3">
      <c r="AA148" s="87"/>
      <c r="AB148" s="87"/>
    </row>
    <row r="149" spans="27:28" x14ac:dyDescent="0.3">
      <c r="AA149" s="87"/>
      <c r="AB149" s="87"/>
    </row>
    <row r="150" spans="27:28" x14ac:dyDescent="0.3">
      <c r="AA150" s="87"/>
      <c r="AB150" s="87"/>
    </row>
    <row r="151" spans="27:28" x14ac:dyDescent="0.3">
      <c r="AA151" s="87"/>
      <c r="AB151" s="87"/>
    </row>
    <row r="152" spans="27:28" x14ac:dyDescent="0.3">
      <c r="AA152" s="87"/>
      <c r="AB152" s="87"/>
    </row>
    <row r="153" spans="27:28" x14ac:dyDescent="0.3">
      <c r="AA153" s="87"/>
      <c r="AB153" s="87"/>
    </row>
    <row r="154" spans="27:28" x14ac:dyDescent="0.3">
      <c r="AA154" s="87"/>
      <c r="AB154" s="87"/>
    </row>
    <row r="155" spans="27:28" x14ac:dyDescent="0.3">
      <c r="AA155" s="87"/>
      <c r="AB155" s="87"/>
    </row>
    <row r="156" spans="27:28" x14ac:dyDescent="0.3">
      <c r="AA156" s="87"/>
      <c r="AB156" s="87"/>
    </row>
    <row r="157" spans="27:28" x14ac:dyDescent="0.3">
      <c r="AA157" s="87"/>
      <c r="AB157" s="87"/>
    </row>
    <row r="158" spans="27:28" x14ac:dyDescent="0.3">
      <c r="AA158" s="87"/>
      <c r="AB158" s="87"/>
    </row>
    <row r="159" spans="27:28" x14ac:dyDescent="0.3">
      <c r="AA159" s="87"/>
      <c r="AB159" s="87"/>
    </row>
    <row r="160" spans="27:28" x14ac:dyDescent="0.3">
      <c r="AA160" s="87"/>
      <c r="AB160" s="87"/>
    </row>
    <row r="161" spans="27:28" x14ac:dyDescent="0.3">
      <c r="AA161" s="87"/>
      <c r="AB161" s="87"/>
    </row>
    <row r="162" spans="27:28" x14ac:dyDescent="0.3">
      <c r="AA162" s="87"/>
      <c r="AB162" s="87"/>
    </row>
    <row r="163" spans="27:28" x14ac:dyDescent="0.3">
      <c r="AA163" s="87"/>
      <c r="AB163" s="87"/>
    </row>
    <row r="164" spans="27:28" x14ac:dyDescent="0.3">
      <c r="AA164" s="87"/>
      <c r="AB164" s="87"/>
    </row>
    <row r="165" spans="27:28" x14ac:dyDescent="0.3">
      <c r="AA165" s="87"/>
      <c r="AB165" s="87"/>
    </row>
    <row r="166" spans="27:28" x14ac:dyDescent="0.3">
      <c r="AA166" s="87"/>
      <c r="AB166" s="87"/>
    </row>
    <row r="167" spans="27:28" x14ac:dyDescent="0.3">
      <c r="AA167" s="87"/>
      <c r="AB167" s="87"/>
    </row>
    <row r="168" spans="27:28" x14ac:dyDescent="0.3">
      <c r="AA168" s="87"/>
      <c r="AB168" s="87"/>
    </row>
    <row r="169" spans="27:28" x14ac:dyDescent="0.3">
      <c r="AA169" s="87"/>
      <c r="AB169" s="87"/>
    </row>
    <row r="170" spans="27:28" x14ac:dyDescent="0.3">
      <c r="AA170" s="87"/>
      <c r="AB170" s="87"/>
    </row>
    <row r="171" spans="27:28" x14ac:dyDescent="0.3">
      <c r="AA171" s="87"/>
      <c r="AB171" s="87"/>
    </row>
    <row r="172" spans="27:28" x14ac:dyDescent="0.3">
      <c r="AA172" s="87"/>
      <c r="AB172" s="87"/>
    </row>
    <row r="173" spans="27:28" x14ac:dyDescent="0.3">
      <c r="AA173" s="87"/>
      <c r="AB173" s="87"/>
    </row>
    <row r="174" spans="27:28" x14ac:dyDescent="0.3">
      <c r="AA174" s="87"/>
      <c r="AB174" s="87"/>
    </row>
    <row r="175" spans="27:28" x14ac:dyDescent="0.3">
      <c r="AA175" s="87"/>
      <c r="AB175" s="87"/>
    </row>
    <row r="176" spans="27:28" x14ac:dyDescent="0.3">
      <c r="AA176" s="87"/>
      <c r="AB176" s="87"/>
    </row>
    <row r="177" spans="27:28" x14ac:dyDescent="0.3">
      <c r="AA177" s="87"/>
      <c r="AB177" s="87"/>
    </row>
    <row r="178" spans="27:28" x14ac:dyDescent="0.3">
      <c r="AA178" s="87"/>
      <c r="AB178" s="87"/>
    </row>
    <row r="179" spans="27:28" x14ac:dyDescent="0.3">
      <c r="AA179" s="87"/>
      <c r="AB179" s="87"/>
    </row>
    <row r="180" spans="27:28" x14ac:dyDescent="0.3">
      <c r="AA180" s="87"/>
      <c r="AB180" s="87"/>
    </row>
    <row r="181" spans="27:28" x14ac:dyDescent="0.3">
      <c r="AA181" s="87"/>
      <c r="AB181" s="87"/>
    </row>
    <row r="182" spans="27:28" x14ac:dyDescent="0.3">
      <c r="AA182" s="87"/>
      <c r="AB182" s="87"/>
    </row>
    <row r="183" spans="27:28" x14ac:dyDescent="0.3">
      <c r="AA183" s="87"/>
      <c r="AB183" s="87"/>
    </row>
    <row r="184" spans="27:28" x14ac:dyDescent="0.3">
      <c r="AA184" s="87"/>
      <c r="AB184" s="87"/>
    </row>
    <row r="185" spans="27:28" x14ac:dyDescent="0.3">
      <c r="AA185" s="87"/>
      <c r="AB185" s="87"/>
    </row>
    <row r="186" spans="27:28" x14ac:dyDescent="0.3">
      <c r="AA186" s="87"/>
      <c r="AB186" s="87"/>
    </row>
    <row r="187" spans="27:28" x14ac:dyDescent="0.3">
      <c r="AA187" s="87"/>
      <c r="AB187" s="87"/>
    </row>
    <row r="188" spans="27:28" x14ac:dyDescent="0.3">
      <c r="AA188" s="87"/>
      <c r="AB188" s="87"/>
    </row>
    <row r="189" spans="27:28" x14ac:dyDescent="0.3">
      <c r="AA189" s="87"/>
      <c r="AB189" s="87"/>
    </row>
    <row r="190" spans="27:28" x14ac:dyDescent="0.3">
      <c r="AA190" s="87"/>
      <c r="AB190" s="87"/>
    </row>
    <row r="191" spans="27:28" x14ac:dyDescent="0.3">
      <c r="AA191" s="87"/>
      <c r="AB191" s="87"/>
    </row>
    <row r="192" spans="27:28" x14ac:dyDescent="0.3">
      <c r="AA192" s="87"/>
      <c r="AB192" s="87"/>
    </row>
    <row r="193" spans="27:28" x14ac:dyDescent="0.3">
      <c r="AA193" s="87"/>
      <c r="AB193" s="87"/>
    </row>
    <row r="194" spans="27:28" x14ac:dyDescent="0.3">
      <c r="AA194" s="87"/>
      <c r="AB194" s="87"/>
    </row>
    <row r="195" spans="27:28" x14ac:dyDescent="0.3">
      <c r="AA195" s="87"/>
      <c r="AB195" s="87"/>
    </row>
    <row r="196" spans="27:28" x14ac:dyDescent="0.3">
      <c r="AA196" s="87"/>
      <c r="AB196" s="87"/>
    </row>
    <row r="197" spans="27:28" x14ac:dyDescent="0.3">
      <c r="AA197" s="87"/>
      <c r="AB197" s="87"/>
    </row>
    <row r="198" spans="27:28" x14ac:dyDescent="0.3">
      <c r="AA198" s="87"/>
      <c r="AB198" s="87"/>
    </row>
    <row r="199" spans="27:28" x14ac:dyDescent="0.3">
      <c r="AA199" s="87"/>
      <c r="AB199" s="87"/>
    </row>
    <row r="200" spans="27:28" x14ac:dyDescent="0.3">
      <c r="AA200" s="87"/>
      <c r="AB200" s="87"/>
    </row>
    <row r="201" spans="27:28" x14ac:dyDescent="0.3">
      <c r="AA201" s="87"/>
      <c r="AB201" s="87"/>
    </row>
    <row r="202" spans="27:28" x14ac:dyDescent="0.3">
      <c r="AA202" s="87"/>
      <c r="AB202" s="87"/>
    </row>
    <row r="203" spans="27:28" x14ac:dyDescent="0.3">
      <c r="AA203" s="87"/>
      <c r="AB203" s="87"/>
    </row>
    <row r="204" spans="27:28" x14ac:dyDescent="0.3">
      <c r="AA204" s="87"/>
      <c r="AB204" s="87"/>
    </row>
    <row r="205" spans="27:28" x14ac:dyDescent="0.3">
      <c r="AA205" s="87"/>
      <c r="AB205" s="87"/>
    </row>
    <row r="206" spans="27:28" x14ac:dyDescent="0.3">
      <c r="AA206" s="87"/>
      <c r="AB206" s="87"/>
    </row>
    <row r="207" spans="27:28" x14ac:dyDescent="0.3">
      <c r="AA207" s="87"/>
      <c r="AB207" s="87"/>
    </row>
    <row r="208" spans="27:28" x14ac:dyDescent="0.3">
      <c r="AA208" s="87"/>
      <c r="AB208" s="87"/>
    </row>
    <row r="209" spans="27:28" x14ac:dyDescent="0.3">
      <c r="AA209" s="87"/>
      <c r="AB209" s="87"/>
    </row>
    <row r="210" spans="27:28" x14ac:dyDescent="0.3">
      <c r="AA210" s="87"/>
      <c r="AB210" s="87"/>
    </row>
    <row r="211" spans="27:28" x14ac:dyDescent="0.3">
      <c r="AA211" s="87"/>
      <c r="AB211" s="87"/>
    </row>
    <row r="212" spans="27:28" x14ac:dyDescent="0.3">
      <c r="AA212" s="87"/>
      <c r="AB212" s="87"/>
    </row>
    <row r="213" spans="27:28" x14ac:dyDescent="0.3">
      <c r="AA213" s="87"/>
      <c r="AB213" s="87"/>
    </row>
    <row r="214" spans="27:28" x14ac:dyDescent="0.3">
      <c r="AA214" s="87"/>
      <c r="AB214" s="87"/>
    </row>
    <row r="215" spans="27:28" x14ac:dyDescent="0.3">
      <c r="AA215" s="87"/>
      <c r="AB215" s="87"/>
    </row>
    <row r="216" spans="27:28" x14ac:dyDescent="0.3">
      <c r="AA216" s="87"/>
      <c r="AB216" s="87"/>
    </row>
    <row r="217" spans="27:28" x14ac:dyDescent="0.3">
      <c r="AA217" s="87"/>
      <c r="AB217" s="87"/>
    </row>
    <row r="218" spans="27:28" x14ac:dyDescent="0.3">
      <c r="AA218" s="87"/>
      <c r="AB218" s="87"/>
    </row>
    <row r="219" spans="27:28" x14ac:dyDescent="0.3">
      <c r="AA219" s="87"/>
      <c r="AB219" s="87"/>
    </row>
    <row r="220" spans="27:28" x14ac:dyDescent="0.3">
      <c r="AA220" s="87"/>
      <c r="AB220" s="87"/>
    </row>
    <row r="221" spans="27:28" x14ac:dyDescent="0.3">
      <c r="AA221" s="87"/>
      <c r="AB221" s="87"/>
    </row>
    <row r="222" spans="27:28" x14ac:dyDescent="0.3">
      <c r="AA222" s="87"/>
      <c r="AB222" s="87"/>
    </row>
    <row r="223" spans="27:28" x14ac:dyDescent="0.3">
      <c r="AA223" s="87"/>
      <c r="AB223" s="87"/>
    </row>
    <row r="224" spans="27:28" x14ac:dyDescent="0.3">
      <c r="AA224" s="87"/>
      <c r="AB224" s="87"/>
    </row>
    <row r="225" spans="27:28" x14ac:dyDescent="0.3">
      <c r="AA225" s="87"/>
      <c r="AB225" s="87"/>
    </row>
    <row r="226" spans="27:28" x14ac:dyDescent="0.3">
      <c r="AA226" s="87"/>
      <c r="AB226" s="87"/>
    </row>
    <row r="227" spans="27:28" x14ac:dyDescent="0.3">
      <c r="AA227" s="87"/>
      <c r="AB227" s="87"/>
    </row>
    <row r="228" spans="27:28" x14ac:dyDescent="0.3">
      <c r="AA228" s="87"/>
      <c r="AB228" s="87"/>
    </row>
    <row r="229" spans="27:28" x14ac:dyDescent="0.3">
      <c r="AA229" s="87"/>
      <c r="AB229" s="87"/>
    </row>
    <row r="230" spans="27:28" x14ac:dyDescent="0.3">
      <c r="AA230" s="87"/>
      <c r="AB230" s="87"/>
    </row>
    <row r="231" spans="27:28" x14ac:dyDescent="0.3">
      <c r="AA231" s="87"/>
      <c r="AB231" s="87"/>
    </row>
    <row r="232" spans="27:28" x14ac:dyDescent="0.3">
      <c r="AA232" s="87"/>
      <c r="AB232" s="87"/>
    </row>
    <row r="233" spans="27:28" x14ac:dyDescent="0.3">
      <c r="AA233" s="87"/>
      <c r="AB233" s="87"/>
    </row>
    <row r="234" spans="27:28" x14ac:dyDescent="0.3">
      <c r="AA234" s="87"/>
      <c r="AB234" s="87"/>
    </row>
    <row r="235" spans="27:28" x14ac:dyDescent="0.3">
      <c r="AA235" s="87"/>
      <c r="AB235" s="87"/>
    </row>
    <row r="236" spans="27:28" x14ac:dyDescent="0.3">
      <c r="AA236" s="87"/>
      <c r="AB236" s="87"/>
    </row>
    <row r="237" spans="27:28" x14ac:dyDescent="0.3">
      <c r="AA237" s="87"/>
      <c r="AB237" s="87"/>
    </row>
    <row r="238" spans="27:28" x14ac:dyDescent="0.3">
      <c r="AA238" s="87"/>
      <c r="AB238" s="87"/>
    </row>
    <row r="239" spans="27:28" x14ac:dyDescent="0.3">
      <c r="AA239" s="87"/>
      <c r="AB239" s="87"/>
    </row>
    <row r="240" spans="27:28" x14ac:dyDescent="0.3">
      <c r="AA240" s="87"/>
      <c r="AB240" s="87"/>
    </row>
    <row r="241" spans="27:28" x14ac:dyDescent="0.3">
      <c r="AA241" s="87"/>
      <c r="AB241" s="87"/>
    </row>
    <row r="242" spans="27:28" x14ac:dyDescent="0.3">
      <c r="AA242" s="87"/>
      <c r="AB242" s="87"/>
    </row>
    <row r="243" spans="27:28" x14ac:dyDescent="0.3">
      <c r="AA243" s="87"/>
      <c r="AB243" s="87"/>
    </row>
    <row r="244" spans="27:28" x14ac:dyDescent="0.3">
      <c r="AA244" s="87"/>
      <c r="AB244" s="87"/>
    </row>
    <row r="245" spans="27:28" x14ac:dyDescent="0.3">
      <c r="AA245" s="87"/>
      <c r="AB245" s="87"/>
    </row>
    <row r="246" spans="27:28" x14ac:dyDescent="0.3">
      <c r="AA246" s="87"/>
      <c r="AB246" s="87"/>
    </row>
    <row r="247" spans="27:28" x14ac:dyDescent="0.3">
      <c r="AA247" s="87"/>
      <c r="AB247" s="87"/>
    </row>
    <row r="248" spans="27:28" x14ac:dyDescent="0.3">
      <c r="AA248" s="87"/>
      <c r="AB248" s="87"/>
    </row>
    <row r="249" spans="27:28" x14ac:dyDescent="0.3">
      <c r="AA249" s="87"/>
      <c r="AB249" s="87"/>
    </row>
    <row r="250" spans="27:28" x14ac:dyDescent="0.3">
      <c r="AA250" s="87"/>
      <c r="AB250" s="87"/>
    </row>
    <row r="251" spans="27:28" x14ac:dyDescent="0.3">
      <c r="AA251" s="87"/>
      <c r="AB251" s="87"/>
    </row>
    <row r="252" spans="27:28" x14ac:dyDescent="0.3">
      <c r="AA252" s="87"/>
      <c r="AB252" s="87"/>
    </row>
    <row r="253" spans="27:28" x14ac:dyDescent="0.3">
      <c r="AA253" s="87"/>
      <c r="AB253" s="87"/>
    </row>
    <row r="254" spans="27:28" x14ac:dyDescent="0.3">
      <c r="AA254" s="87"/>
      <c r="AB254" s="87"/>
    </row>
    <row r="255" spans="27:28" x14ac:dyDescent="0.3">
      <c r="AA255" s="87"/>
      <c r="AB255" s="87"/>
    </row>
    <row r="256" spans="27:28" x14ac:dyDescent="0.3">
      <c r="AA256" s="87"/>
      <c r="AB256" s="87"/>
    </row>
    <row r="257" spans="27:28" x14ac:dyDescent="0.3">
      <c r="AA257" s="87"/>
      <c r="AB257" s="87"/>
    </row>
    <row r="258" spans="27:28" x14ac:dyDescent="0.3">
      <c r="AA258" s="87"/>
      <c r="AB258" s="87"/>
    </row>
    <row r="259" spans="27:28" x14ac:dyDescent="0.3">
      <c r="AA259" s="87"/>
      <c r="AB259" s="87"/>
    </row>
    <row r="260" spans="27:28" x14ac:dyDescent="0.3">
      <c r="AA260" s="87"/>
      <c r="AB260" s="87"/>
    </row>
    <row r="261" spans="27:28" x14ac:dyDescent="0.3">
      <c r="AA261" s="87"/>
      <c r="AB261" s="87"/>
    </row>
    <row r="262" spans="27:28" x14ac:dyDescent="0.3">
      <c r="AA262" s="87"/>
      <c r="AB262" s="87"/>
    </row>
    <row r="263" spans="27:28" x14ac:dyDescent="0.3">
      <c r="AA263" s="87"/>
      <c r="AB263" s="87"/>
    </row>
    <row r="264" spans="27:28" x14ac:dyDescent="0.3">
      <c r="AA264" s="87"/>
      <c r="AB264" s="87"/>
    </row>
    <row r="265" spans="27:28" x14ac:dyDescent="0.3">
      <c r="AA265" s="87"/>
      <c r="AB265" s="87"/>
    </row>
    <row r="266" spans="27:28" x14ac:dyDescent="0.3">
      <c r="AA266" s="87"/>
      <c r="AB266" s="87"/>
    </row>
    <row r="267" spans="27:28" x14ac:dyDescent="0.3">
      <c r="AA267" s="87"/>
      <c r="AB267" s="87"/>
    </row>
    <row r="268" spans="27:28" x14ac:dyDescent="0.3">
      <c r="AA268" s="87"/>
      <c r="AB268" s="87"/>
    </row>
    <row r="269" spans="27:28" x14ac:dyDescent="0.3">
      <c r="AA269" s="87"/>
      <c r="AB269" s="87"/>
    </row>
    <row r="270" spans="27:28" x14ac:dyDescent="0.3">
      <c r="AA270" s="87"/>
      <c r="AB270" s="87"/>
    </row>
    <row r="271" spans="27:28" x14ac:dyDescent="0.3">
      <c r="AA271" s="87"/>
      <c r="AB271" s="87"/>
    </row>
    <row r="272" spans="27:28" x14ac:dyDescent="0.3">
      <c r="AA272" s="87"/>
      <c r="AB272" s="87"/>
    </row>
    <row r="273" spans="27:28" x14ac:dyDescent="0.3">
      <c r="AA273" s="87"/>
      <c r="AB273" s="87"/>
    </row>
    <row r="274" spans="27:28" x14ac:dyDescent="0.3">
      <c r="AA274" s="87"/>
      <c r="AB274" s="87"/>
    </row>
    <row r="275" spans="27:28" x14ac:dyDescent="0.3">
      <c r="AA275" s="87"/>
      <c r="AB275" s="87"/>
    </row>
    <row r="276" spans="27:28" x14ac:dyDescent="0.3">
      <c r="AA276" s="87"/>
      <c r="AB276" s="87"/>
    </row>
    <row r="277" spans="27:28" x14ac:dyDescent="0.3">
      <c r="AA277" s="87"/>
      <c r="AB277" s="87"/>
    </row>
    <row r="278" spans="27:28" x14ac:dyDescent="0.3">
      <c r="AA278" s="87"/>
      <c r="AB278" s="87"/>
    </row>
    <row r="279" spans="27:28" x14ac:dyDescent="0.3">
      <c r="AA279" s="87"/>
      <c r="AB279" s="87"/>
    </row>
    <row r="280" spans="27:28" x14ac:dyDescent="0.3">
      <c r="AA280" s="87"/>
      <c r="AB280" s="87"/>
    </row>
    <row r="281" spans="27:28" x14ac:dyDescent="0.3">
      <c r="AA281" s="87"/>
      <c r="AB281" s="87"/>
    </row>
    <row r="282" spans="27:28" x14ac:dyDescent="0.3">
      <c r="AA282" s="87"/>
      <c r="AB282" s="87"/>
    </row>
    <row r="283" spans="27:28" x14ac:dyDescent="0.3">
      <c r="AA283" s="87"/>
      <c r="AB283" s="87"/>
    </row>
    <row r="284" spans="27:28" x14ac:dyDescent="0.3">
      <c r="AA284" s="87"/>
      <c r="AB284" s="87"/>
    </row>
    <row r="285" spans="27:28" x14ac:dyDescent="0.3">
      <c r="AA285" s="87"/>
      <c r="AB285" s="87"/>
    </row>
    <row r="286" spans="27:28" x14ac:dyDescent="0.3">
      <c r="AA286" s="87"/>
      <c r="AB286" s="87"/>
    </row>
    <row r="287" spans="27:28" x14ac:dyDescent="0.3">
      <c r="AA287" s="87"/>
      <c r="AB287" s="87"/>
    </row>
    <row r="288" spans="27:28" x14ac:dyDescent="0.3">
      <c r="AA288" s="87"/>
      <c r="AB288" s="87"/>
    </row>
    <row r="289" spans="27:28" x14ac:dyDescent="0.3">
      <c r="AA289" s="87"/>
      <c r="AB289" s="87"/>
    </row>
    <row r="290" spans="27:28" x14ac:dyDescent="0.3">
      <c r="AA290" s="87"/>
      <c r="AB290" s="87"/>
    </row>
    <row r="291" spans="27:28" x14ac:dyDescent="0.3">
      <c r="AA291" s="87"/>
      <c r="AB291" s="87"/>
    </row>
    <row r="292" spans="27:28" x14ac:dyDescent="0.3">
      <c r="AA292" s="87"/>
      <c r="AB292" s="87"/>
    </row>
    <row r="293" spans="27:28" x14ac:dyDescent="0.3">
      <c r="AA293" s="87"/>
      <c r="AB293" s="87"/>
    </row>
    <row r="294" spans="27:28" x14ac:dyDescent="0.3">
      <c r="AA294" s="87"/>
      <c r="AB294" s="87"/>
    </row>
    <row r="295" spans="27:28" x14ac:dyDescent="0.3">
      <c r="AA295" s="87"/>
      <c r="AB295" s="87"/>
    </row>
    <row r="296" spans="27:28" x14ac:dyDescent="0.3">
      <c r="AA296" s="87"/>
      <c r="AB296" s="87"/>
    </row>
    <row r="297" spans="27:28" x14ac:dyDescent="0.3">
      <c r="AA297" s="87"/>
      <c r="AB297" s="87"/>
    </row>
    <row r="298" spans="27:28" x14ac:dyDescent="0.3">
      <c r="AA298" s="87"/>
      <c r="AB298" s="87"/>
    </row>
    <row r="299" spans="27:28" x14ac:dyDescent="0.3">
      <c r="AA299" s="87"/>
      <c r="AB299" s="87"/>
    </row>
    <row r="300" spans="27:28" x14ac:dyDescent="0.3">
      <c r="AA300" s="87"/>
      <c r="AB300" s="87"/>
    </row>
    <row r="301" spans="27:28" x14ac:dyDescent="0.3">
      <c r="AA301" s="87"/>
      <c r="AB301" s="87"/>
    </row>
    <row r="302" spans="27:28" x14ac:dyDescent="0.3">
      <c r="AA302" s="87"/>
      <c r="AB302" s="87"/>
    </row>
    <row r="303" spans="27:28" x14ac:dyDescent="0.3">
      <c r="AA303" s="87"/>
      <c r="AB303" s="87"/>
    </row>
    <row r="304" spans="27:28" x14ac:dyDescent="0.3">
      <c r="AA304" s="87"/>
      <c r="AB304" s="87"/>
    </row>
    <row r="305" spans="27:28" x14ac:dyDescent="0.3">
      <c r="AA305" s="87"/>
      <c r="AB305" s="87"/>
    </row>
    <row r="306" spans="27:28" x14ac:dyDescent="0.3">
      <c r="AA306" s="87"/>
      <c r="AB306" s="87"/>
    </row>
    <row r="307" spans="27:28" x14ac:dyDescent="0.3">
      <c r="AA307" s="87"/>
      <c r="AB307" s="87"/>
    </row>
    <row r="308" spans="27:28" x14ac:dyDescent="0.3">
      <c r="AA308" s="87"/>
      <c r="AB308" s="87"/>
    </row>
    <row r="309" spans="27:28" x14ac:dyDescent="0.3">
      <c r="AA309" s="87"/>
      <c r="AB309" s="87"/>
    </row>
    <row r="310" spans="27:28" x14ac:dyDescent="0.3">
      <c r="AA310" s="87"/>
      <c r="AB310" s="87"/>
    </row>
    <row r="311" spans="27:28" x14ac:dyDescent="0.3">
      <c r="AA311" s="87"/>
      <c r="AB311" s="87"/>
    </row>
    <row r="312" spans="27:28" x14ac:dyDescent="0.3">
      <c r="AA312" s="87"/>
      <c r="AB312" s="87"/>
    </row>
    <row r="313" spans="27:28" x14ac:dyDescent="0.3">
      <c r="AA313" s="87"/>
      <c r="AB313" s="87"/>
    </row>
    <row r="314" spans="27:28" x14ac:dyDescent="0.3">
      <c r="AA314" s="87"/>
      <c r="AB314" s="87"/>
    </row>
    <row r="315" spans="27:28" x14ac:dyDescent="0.3">
      <c r="AA315" s="87"/>
      <c r="AB315" s="87"/>
    </row>
    <row r="316" spans="27:28" x14ac:dyDescent="0.3">
      <c r="AA316" s="87"/>
      <c r="AB316" s="87"/>
    </row>
    <row r="317" spans="27:28" x14ac:dyDescent="0.3">
      <c r="AA317" s="87"/>
      <c r="AB317" s="87"/>
    </row>
    <row r="318" spans="27:28" x14ac:dyDescent="0.3">
      <c r="AA318" s="87"/>
      <c r="AB318" s="87"/>
    </row>
    <row r="319" spans="27:28" x14ac:dyDescent="0.3">
      <c r="AA319" s="87"/>
      <c r="AB319" s="87"/>
    </row>
    <row r="320" spans="27:28" x14ac:dyDescent="0.3">
      <c r="AA320" s="87"/>
      <c r="AB320" s="87"/>
    </row>
    <row r="321" spans="27:28" x14ac:dyDescent="0.3">
      <c r="AA321" s="87"/>
      <c r="AB321" s="87"/>
    </row>
    <row r="322" spans="27:28" x14ac:dyDescent="0.3">
      <c r="AA322" s="87"/>
      <c r="AB322" s="87"/>
    </row>
    <row r="323" spans="27:28" x14ac:dyDescent="0.3">
      <c r="AA323" s="87"/>
      <c r="AB323" s="87"/>
    </row>
    <row r="324" spans="27:28" x14ac:dyDescent="0.3">
      <c r="AA324" s="87"/>
      <c r="AB324" s="87"/>
    </row>
    <row r="325" spans="27:28" x14ac:dyDescent="0.3">
      <c r="AA325" s="87"/>
      <c r="AB325" s="87"/>
    </row>
    <row r="326" spans="27:28" x14ac:dyDescent="0.3">
      <c r="AA326" s="87"/>
      <c r="AB326" s="87"/>
    </row>
    <row r="327" spans="27:28" x14ac:dyDescent="0.3">
      <c r="AA327" s="87"/>
      <c r="AB327" s="87"/>
    </row>
    <row r="328" spans="27:28" x14ac:dyDescent="0.3">
      <c r="AA328" s="87"/>
      <c r="AB328" s="87"/>
    </row>
    <row r="329" spans="27:28" x14ac:dyDescent="0.3">
      <c r="AA329" s="87"/>
      <c r="AB329" s="87"/>
    </row>
    <row r="330" spans="27:28" x14ac:dyDescent="0.3">
      <c r="AA330" s="87"/>
      <c r="AB330" s="87"/>
    </row>
    <row r="331" spans="27:28" x14ac:dyDescent="0.3">
      <c r="AA331" s="87"/>
      <c r="AB331" s="87"/>
    </row>
    <row r="332" spans="27:28" x14ac:dyDescent="0.3">
      <c r="AA332" s="87"/>
      <c r="AB332" s="87"/>
    </row>
    <row r="333" spans="27:28" x14ac:dyDescent="0.3">
      <c r="AA333" s="87"/>
      <c r="AB333" s="87"/>
    </row>
    <row r="334" spans="27:28" x14ac:dyDescent="0.3">
      <c r="AA334" s="87"/>
      <c r="AB334" s="87"/>
    </row>
    <row r="335" spans="27:28" x14ac:dyDescent="0.3">
      <c r="AA335" s="87"/>
      <c r="AB335" s="87"/>
    </row>
    <row r="336" spans="27:28" x14ac:dyDescent="0.3">
      <c r="AA336" s="87"/>
      <c r="AB336" s="87"/>
    </row>
    <row r="337" spans="27:28" x14ac:dyDescent="0.3">
      <c r="AA337" s="87"/>
      <c r="AB337" s="87"/>
    </row>
    <row r="338" spans="27:28" x14ac:dyDescent="0.3">
      <c r="AA338" s="87"/>
      <c r="AB338" s="87"/>
    </row>
    <row r="339" spans="27:28" x14ac:dyDescent="0.3">
      <c r="AA339" s="87"/>
      <c r="AB339" s="87"/>
    </row>
    <row r="340" spans="27:28" x14ac:dyDescent="0.3">
      <c r="AA340" s="87"/>
      <c r="AB340" s="87"/>
    </row>
    <row r="341" spans="27:28" x14ac:dyDescent="0.3">
      <c r="AA341" s="87"/>
      <c r="AB341" s="87"/>
    </row>
    <row r="342" spans="27:28" x14ac:dyDescent="0.3">
      <c r="AA342" s="87"/>
      <c r="AB342" s="87"/>
    </row>
    <row r="343" spans="27:28" x14ac:dyDescent="0.3">
      <c r="AA343" s="87"/>
      <c r="AB343" s="87"/>
    </row>
    <row r="344" spans="27:28" x14ac:dyDescent="0.3">
      <c r="AA344" s="87"/>
      <c r="AB344" s="87"/>
    </row>
    <row r="345" spans="27:28" x14ac:dyDescent="0.3">
      <c r="AA345" s="87"/>
      <c r="AB345" s="87"/>
    </row>
    <row r="346" spans="27:28" x14ac:dyDescent="0.3">
      <c r="AA346" s="87"/>
      <c r="AB346" s="87"/>
    </row>
    <row r="347" spans="27:28" x14ac:dyDescent="0.3">
      <c r="AA347" s="87"/>
      <c r="AB347" s="87"/>
    </row>
    <row r="348" spans="27:28" x14ac:dyDescent="0.3">
      <c r="AA348" s="87"/>
      <c r="AB348" s="87"/>
    </row>
    <row r="349" spans="27:28" x14ac:dyDescent="0.3">
      <c r="AA349" s="87"/>
      <c r="AB349" s="87"/>
    </row>
    <row r="350" spans="27:28" x14ac:dyDescent="0.3">
      <c r="AA350" s="87"/>
      <c r="AB350" s="87"/>
    </row>
    <row r="351" spans="27:28" x14ac:dyDescent="0.3">
      <c r="AA351" s="87"/>
      <c r="AB351" s="87"/>
    </row>
    <row r="352" spans="27:28" x14ac:dyDescent="0.3">
      <c r="AA352" s="87"/>
      <c r="AB352" s="87"/>
    </row>
    <row r="353" spans="27:28" x14ac:dyDescent="0.3">
      <c r="AA353" s="87"/>
      <c r="AB353" s="87"/>
    </row>
    <row r="354" spans="27:28" x14ac:dyDescent="0.3">
      <c r="AA354" s="87"/>
      <c r="AB354" s="87"/>
    </row>
    <row r="355" spans="27:28" x14ac:dyDescent="0.3">
      <c r="AA355" s="87"/>
      <c r="AB355" s="87"/>
    </row>
    <row r="356" spans="27:28" x14ac:dyDescent="0.3">
      <c r="AA356" s="87"/>
      <c r="AB356" s="87"/>
    </row>
    <row r="357" spans="27:28" x14ac:dyDescent="0.3">
      <c r="AA357" s="87"/>
      <c r="AB357" s="87"/>
    </row>
    <row r="358" spans="27:28" x14ac:dyDescent="0.3">
      <c r="AA358" s="87"/>
      <c r="AB358" s="87"/>
    </row>
    <row r="359" spans="27:28" x14ac:dyDescent="0.3">
      <c r="AA359" s="87"/>
      <c r="AB359" s="87"/>
    </row>
    <row r="360" spans="27:28" x14ac:dyDescent="0.3">
      <c r="AA360" s="87"/>
      <c r="AB360" s="87"/>
    </row>
    <row r="361" spans="27:28" x14ac:dyDescent="0.3">
      <c r="AA361" s="87"/>
      <c r="AB361" s="87"/>
    </row>
    <row r="362" spans="27:28" x14ac:dyDescent="0.3">
      <c r="AA362" s="87"/>
      <c r="AB362" s="87"/>
    </row>
    <row r="363" spans="27:28" x14ac:dyDescent="0.3">
      <c r="AA363" s="87"/>
      <c r="AB363" s="87"/>
    </row>
    <row r="364" spans="27:28" x14ac:dyDescent="0.3">
      <c r="AA364" s="87"/>
      <c r="AB364" s="87"/>
    </row>
    <row r="365" spans="27:28" x14ac:dyDescent="0.3">
      <c r="AA365" s="87"/>
      <c r="AB365" s="87"/>
    </row>
    <row r="366" spans="27:28" x14ac:dyDescent="0.3">
      <c r="AA366" s="87"/>
      <c r="AB366" s="87"/>
    </row>
    <row r="367" spans="27:28" x14ac:dyDescent="0.3">
      <c r="AA367" s="87"/>
      <c r="AB367" s="87"/>
    </row>
    <row r="368" spans="27:28" x14ac:dyDescent="0.3">
      <c r="AA368" s="87"/>
      <c r="AB368" s="87"/>
    </row>
    <row r="369" spans="27:28" x14ac:dyDescent="0.3">
      <c r="AA369" s="87"/>
      <c r="AB369" s="87"/>
    </row>
    <row r="370" spans="27:28" x14ac:dyDescent="0.3">
      <c r="AA370" s="87"/>
      <c r="AB370" s="87"/>
    </row>
    <row r="371" spans="27:28" x14ac:dyDescent="0.3">
      <c r="AA371" s="87"/>
      <c r="AB371" s="87"/>
    </row>
    <row r="372" spans="27:28" x14ac:dyDescent="0.3">
      <c r="AA372" s="87"/>
      <c r="AB372" s="87"/>
    </row>
    <row r="373" spans="27:28" x14ac:dyDescent="0.3">
      <c r="AA373" s="87"/>
      <c r="AB373" s="87"/>
    </row>
    <row r="374" spans="27:28" x14ac:dyDescent="0.3">
      <c r="AA374" s="87"/>
      <c r="AB374" s="87"/>
    </row>
    <row r="375" spans="27:28" x14ac:dyDescent="0.3">
      <c r="AA375" s="87"/>
      <c r="AB375" s="87"/>
    </row>
    <row r="376" spans="27:28" x14ac:dyDescent="0.3">
      <c r="AA376" s="87"/>
      <c r="AB376" s="87"/>
    </row>
    <row r="377" spans="27:28" x14ac:dyDescent="0.3">
      <c r="AA377" s="87"/>
      <c r="AB377" s="87"/>
    </row>
    <row r="378" spans="27:28" x14ac:dyDescent="0.3">
      <c r="AA378" s="87"/>
      <c r="AB378" s="87"/>
    </row>
    <row r="379" spans="27:28" x14ac:dyDescent="0.3">
      <c r="AA379" s="87"/>
      <c r="AB379" s="87"/>
    </row>
    <row r="380" spans="27:28" x14ac:dyDescent="0.3">
      <c r="AA380" s="87"/>
      <c r="AB380" s="87"/>
    </row>
    <row r="381" spans="27:28" x14ac:dyDescent="0.3">
      <c r="AA381" s="87"/>
      <c r="AB381" s="87"/>
    </row>
    <row r="382" spans="27:28" x14ac:dyDescent="0.3">
      <c r="AA382" s="87"/>
      <c r="AB382" s="87"/>
    </row>
    <row r="383" spans="27:28" x14ac:dyDescent="0.3">
      <c r="AA383" s="87"/>
      <c r="AB383" s="87"/>
    </row>
    <row r="384" spans="27:28" x14ac:dyDescent="0.3">
      <c r="AA384" s="87"/>
      <c r="AB384" s="87"/>
    </row>
    <row r="385" spans="27:28" x14ac:dyDescent="0.3">
      <c r="AA385" s="87"/>
      <c r="AB385" s="87"/>
    </row>
    <row r="386" spans="27:28" x14ac:dyDescent="0.3">
      <c r="AA386" s="87"/>
      <c r="AB386" s="87"/>
    </row>
    <row r="387" spans="27:28" x14ac:dyDescent="0.3">
      <c r="AA387" s="87"/>
      <c r="AB387" s="87"/>
    </row>
    <row r="388" spans="27:28" x14ac:dyDescent="0.3">
      <c r="AA388" s="87"/>
      <c r="AB388" s="87"/>
    </row>
    <row r="389" spans="27:28" x14ac:dyDescent="0.3">
      <c r="AA389" s="87"/>
      <c r="AB389" s="87"/>
    </row>
    <row r="390" spans="27:28" x14ac:dyDescent="0.3">
      <c r="AA390" s="87"/>
      <c r="AB390" s="87"/>
    </row>
    <row r="391" spans="27:28" x14ac:dyDescent="0.3">
      <c r="AA391" s="87"/>
      <c r="AB391" s="87"/>
    </row>
    <row r="392" spans="27:28" x14ac:dyDescent="0.3">
      <c r="AA392" s="87"/>
      <c r="AB392" s="87"/>
    </row>
    <row r="393" spans="27:28" x14ac:dyDescent="0.3">
      <c r="AA393" s="87"/>
      <c r="AB393" s="87"/>
    </row>
    <row r="394" spans="27:28" x14ac:dyDescent="0.3">
      <c r="AA394" s="87"/>
      <c r="AB394" s="87"/>
    </row>
    <row r="395" spans="27:28" x14ac:dyDescent="0.3">
      <c r="AA395" s="87"/>
      <c r="AB395" s="87"/>
    </row>
    <row r="396" spans="27:28" x14ac:dyDescent="0.3">
      <c r="AA396" s="87"/>
      <c r="AB396" s="87"/>
    </row>
    <row r="397" spans="27:28" x14ac:dyDescent="0.3">
      <c r="AA397" s="87"/>
      <c r="AB397" s="87"/>
    </row>
    <row r="398" spans="27:28" x14ac:dyDescent="0.3">
      <c r="AA398" s="87"/>
      <c r="AB398" s="87"/>
    </row>
    <row r="399" spans="27:28" x14ac:dyDescent="0.3">
      <c r="AA399" s="87"/>
      <c r="AB399" s="87"/>
    </row>
    <row r="400" spans="27:28" x14ac:dyDescent="0.3">
      <c r="AA400" s="87"/>
      <c r="AB400" s="87"/>
    </row>
    <row r="401" spans="27:28" x14ac:dyDescent="0.3">
      <c r="AA401" s="87"/>
      <c r="AB401" s="87"/>
    </row>
    <row r="402" spans="27:28" x14ac:dyDescent="0.3">
      <c r="AA402" s="87"/>
      <c r="AB402" s="87"/>
    </row>
    <row r="403" spans="27:28" x14ac:dyDescent="0.3">
      <c r="AA403" s="87"/>
      <c r="AB403" s="87"/>
    </row>
    <row r="404" spans="27:28" x14ac:dyDescent="0.3">
      <c r="AA404" s="87"/>
      <c r="AB404" s="87"/>
    </row>
    <row r="405" spans="27:28" x14ac:dyDescent="0.3">
      <c r="AA405" s="87"/>
      <c r="AB405" s="87"/>
    </row>
    <row r="406" spans="27:28" x14ac:dyDescent="0.3">
      <c r="AA406" s="87"/>
      <c r="AB406" s="87"/>
    </row>
    <row r="407" spans="27:28" x14ac:dyDescent="0.3">
      <c r="AA407" s="87"/>
      <c r="AB407" s="87"/>
    </row>
    <row r="408" spans="27:28" x14ac:dyDescent="0.3">
      <c r="AA408" s="87"/>
      <c r="AB408" s="87"/>
    </row>
    <row r="409" spans="27:28" x14ac:dyDescent="0.3">
      <c r="AA409" s="87"/>
      <c r="AB409" s="87"/>
    </row>
    <row r="410" spans="27:28" x14ac:dyDescent="0.3">
      <c r="AA410" s="87"/>
      <c r="AB410" s="87"/>
    </row>
    <row r="411" spans="27:28" x14ac:dyDescent="0.3">
      <c r="AA411" s="87"/>
      <c r="AB411" s="87"/>
    </row>
    <row r="412" spans="27:28" x14ac:dyDescent="0.3">
      <c r="AA412" s="87"/>
      <c r="AB412" s="87"/>
    </row>
    <row r="413" spans="27:28" x14ac:dyDescent="0.3">
      <c r="AA413" s="87"/>
      <c r="AB413" s="87"/>
    </row>
    <row r="414" spans="27:28" x14ac:dyDescent="0.3">
      <c r="AA414" s="87"/>
      <c r="AB414" s="87"/>
    </row>
    <row r="415" spans="27:28" x14ac:dyDescent="0.3">
      <c r="AA415" s="87"/>
      <c r="AB415" s="87"/>
    </row>
    <row r="416" spans="27:28" x14ac:dyDescent="0.3">
      <c r="AA416" s="87"/>
      <c r="AB416" s="87"/>
    </row>
    <row r="417" spans="27:28" x14ac:dyDescent="0.3">
      <c r="AA417" s="87"/>
      <c r="AB417" s="87"/>
    </row>
    <row r="418" spans="27:28" x14ac:dyDescent="0.3">
      <c r="AA418" s="87"/>
      <c r="AB418" s="87"/>
    </row>
    <row r="419" spans="27:28" x14ac:dyDescent="0.3">
      <c r="AA419" s="87"/>
      <c r="AB419" s="87"/>
    </row>
    <row r="420" spans="27:28" x14ac:dyDescent="0.3">
      <c r="AA420" s="87"/>
      <c r="AB420" s="87"/>
    </row>
    <row r="421" spans="27:28" x14ac:dyDescent="0.3">
      <c r="AA421" s="87"/>
      <c r="AB421" s="87"/>
    </row>
    <row r="422" spans="27:28" x14ac:dyDescent="0.3">
      <c r="AA422" s="87"/>
      <c r="AB422" s="87"/>
    </row>
    <row r="423" spans="27:28" x14ac:dyDescent="0.3">
      <c r="AA423" s="87"/>
      <c r="AB423" s="87"/>
    </row>
    <row r="424" spans="27:28" x14ac:dyDescent="0.3">
      <c r="AA424" s="87"/>
      <c r="AB424" s="87"/>
    </row>
    <row r="425" spans="27:28" x14ac:dyDescent="0.3">
      <c r="AA425" s="87"/>
      <c r="AB425" s="87"/>
    </row>
    <row r="426" spans="27:28" x14ac:dyDescent="0.3">
      <c r="AA426" s="87"/>
      <c r="AB426" s="87"/>
    </row>
    <row r="427" spans="27:28" x14ac:dyDescent="0.3">
      <c r="AA427" s="87"/>
      <c r="AB427" s="87"/>
    </row>
    <row r="428" spans="27:28" x14ac:dyDescent="0.3">
      <c r="AA428" s="87"/>
      <c r="AB428" s="87"/>
    </row>
    <row r="429" spans="27:28" x14ac:dyDescent="0.3">
      <c r="AA429" s="87"/>
      <c r="AB429" s="87"/>
    </row>
    <row r="430" spans="27:28" x14ac:dyDescent="0.3">
      <c r="AA430" s="87"/>
      <c r="AB430" s="87"/>
    </row>
    <row r="431" spans="27:28" x14ac:dyDescent="0.3">
      <c r="AA431" s="87"/>
      <c r="AB431" s="87"/>
    </row>
    <row r="432" spans="27:28" x14ac:dyDescent="0.3">
      <c r="AA432" s="87"/>
      <c r="AB432" s="87"/>
    </row>
    <row r="433" spans="27:28" x14ac:dyDescent="0.3">
      <c r="AA433" s="87"/>
      <c r="AB433" s="87"/>
    </row>
    <row r="434" spans="27:28" x14ac:dyDescent="0.3">
      <c r="AA434" s="87"/>
      <c r="AB434" s="87"/>
    </row>
    <row r="435" spans="27:28" x14ac:dyDescent="0.3">
      <c r="AA435" s="87"/>
      <c r="AB435" s="87"/>
    </row>
    <row r="436" spans="27:28" x14ac:dyDescent="0.3">
      <c r="AA436" s="87"/>
      <c r="AB436" s="87"/>
    </row>
    <row r="437" spans="27:28" x14ac:dyDescent="0.3">
      <c r="AA437" s="87"/>
      <c r="AB437" s="87"/>
    </row>
    <row r="438" spans="27:28" x14ac:dyDescent="0.3">
      <c r="AA438" s="87"/>
      <c r="AB438" s="87"/>
    </row>
    <row r="439" spans="27:28" x14ac:dyDescent="0.3">
      <c r="AA439" s="87"/>
      <c r="AB439" s="87"/>
    </row>
    <row r="440" spans="27:28" x14ac:dyDescent="0.3">
      <c r="AA440" s="87"/>
      <c r="AB440" s="87"/>
    </row>
    <row r="441" spans="27:28" x14ac:dyDescent="0.3">
      <c r="AA441" s="87"/>
      <c r="AB441" s="87"/>
    </row>
    <row r="442" spans="27:28" x14ac:dyDescent="0.3">
      <c r="AA442" s="87"/>
      <c r="AB442" s="87"/>
    </row>
    <row r="443" spans="27:28" x14ac:dyDescent="0.3">
      <c r="AA443" s="87"/>
      <c r="AB443" s="87"/>
    </row>
    <row r="444" spans="27:28" x14ac:dyDescent="0.3">
      <c r="AA444" s="87"/>
      <c r="AB444" s="87"/>
    </row>
    <row r="445" spans="27:28" x14ac:dyDescent="0.3">
      <c r="AA445" s="87"/>
      <c r="AB445" s="87"/>
    </row>
    <row r="446" spans="27:28" x14ac:dyDescent="0.3">
      <c r="AA446" s="87"/>
      <c r="AB446" s="87"/>
    </row>
    <row r="447" spans="27:28" x14ac:dyDescent="0.3">
      <c r="AA447" s="87"/>
      <c r="AB447" s="87"/>
    </row>
    <row r="448" spans="27:28" x14ac:dyDescent="0.3">
      <c r="AA448" s="87"/>
      <c r="AB448" s="87"/>
    </row>
    <row r="449" spans="27:28" x14ac:dyDescent="0.3">
      <c r="AA449" s="87"/>
      <c r="AB449" s="87"/>
    </row>
    <row r="450" spans="27:28" x14ac:dyDescent="0.3">
      <c r="AA450" s="87"/>
      <c r="AB450" s="87"/>
    </row>
    <row r="451" spans="27:28" x14ac:dyDescent="0.3">
      <c r="AA451" s="87"/>
      <c r="AB451" s="87"/>
    </row>
    <row r="452" spans="27:28" x14ac:dyDescent="0.3">
      <c r="AA452" s="87"/>
      <c r="AB452" s="87"/>
    </row>
    <row r="453" spans="27:28" x14ac:dyDescent="0.3">
      <c r="AA453" s="87"/>
      <c r="AB453" s="87"/>
    </row>
    <row r="454" spans="27:28" x14ac:dyDescent="0.3">
      <c r="AA454" s="87"/>
      <c r="AB454" s="87"/>
    </row>
    <row r="455" spans="27:28" x14ac:dyDescent="0.3">
      <c r="AA455" s="87"/>
      <c r="AB455" s="87"/>
    </row>
    <row r="456" spans="27:28" x14ac:dyDescent="0.3">
      <c r="AA456" s="87"/>
      <c r="AB456" s="87"/>
    </row>
    <row r="457" spans="27:28" x14ac:dyDescent="0.3">
      <c r="AA457" s="87"/>
      <c r="AB457" s="87"/>
    </row>
    <row r="458" spans="27:28" x14ac:dyDescent="0.3">
      <c r="AA458" s="87"/>
      <c r="AB458" s="87"/>
    </row>
    <row r="459" spans="27:28" x14ac:dyDescent="0.3">
      <c r="AA459" s="87"/>
      <c r="AB459" s="87"/>
    </row>
    <row r="460" spans="27:28" x14ac:dyDescent="0.3">
      <c r="AA460" s="87"/>
      <c r="AB460" s="87"/>
    </row>
    <row r="461" spans="27:28" x14ac:dyDescent="0.3">
      <c r="AA461" s="87"/>
      <c r="AB461" s="87"/>
    </row>
    <row r="462" spans="27:28" x14ac:dyDescent="0.3">
      <c r="AA462" s="87"/>
      <c r="AB462" s="87"/>
    </row>
    <row r="463" spans="27:28" x14ac:dyDescent="0.3">
      <c r="AA463" s="87"/>
      <c r="AB463" s="87"/>
    </row>
    <row r="464" spans="27:28" x14ac:dyDescent="0.3">
      <c r="AA464" s="87"/>
      <c r="AB464" s="87"/>
    </row>
    <row r="465" spans="27:28" x14ac:dyDescent="0.3">
      <c r="AA465" s="87"/>
      <c r="AB465" s="87"/>
    </row>
    <row r="466" spans="27:28" x14ac:dyDescent="0.3">
      <c r="AA466" s="87"/>
      <c r="AB466" s="87"/>
    </row>
    <row r="467" spans="27:28" x14ac:dyDescent="0.3">
      <c r="AA467" s="87"/>
      <c r="AB467" s="87"/>
    </row>
    <row r="468" spans="27:28" x14ac:dyDescent="0.3">
      <c r="AA468" s="87"/>
      <c r="AB468" s="87"/>
    </row>
    <row r="469" spans="27:28" x14ac:dyDescent="0.3">
      <c r="AA469" s="87"/>
      <c r="AB469" s="87"/>
    </row>
    <row r="470" spans="27:28" x14ac:dyDescent="0.3">
      <c r="AA470" s="87"/>
      <c r="AB470" s="87"/>
    </row>
    <row r="471" spans="27:28" x14ac:dyDescent="0.3">
      <c r="AA471" s="87"/>
      <c r="AB471" s="87"/>
    </row>
    <row r="472" spans="27:28" x14ac:dyDescent="0.3">
      <c r="AA472" s="87"/>
      <c r="AB472" s="87"/>
    </row>
    <row r="473" spans="27:28" x14ac:dyDescent="0.3">
      <c r="AA473" s="87"/>
      <c r="AB473" s="87"/>
    </row>
    <row r="474" spans="27:28" x14ac:dyDescent="0.3">
      <c r="AA474" s="87"/>
      <c r="AB474" s="87"/>
    </row>
    <row r="475" spans="27:28" x14ac:dyDescent="0.3">
      <c r="AA475" s="87"/>
      <c r="AB475" s="87"/>
    </row>
    <row r="476" spans="27:28" x14ac:dyDescent="0.3">
      <c r="AA476" s="87"/>
      <c r="AB476" s="87"/>
    </row>
    <row r="477" spans="27:28" x14ac:dyDescent="0.3">
      <c r="AA477" s="87"/>
      <c r="AB477" s="87"/>
    </row>
    <row r="478" spans="27:28" x14ac:dyDescent="0.3">
      <c r="AA478" s="87"/>
      <c r="AB478" s="87"/>
    </row>
    <row r="479" spans="27:28" x14ac:dyDescent="0.3">
      <c r="AA479" s="87"/>
      <c r="AB479" s="87"/>
    </row>
    <row r="480" spans="27:28" x14ac:dyDescent="0.3">
      <c r="AA480" s="87"/>
      <c r="AB480" s="87"/>
    </row>
    <row r="481" spans="27:28" x14ac:dyDescent="0.3">
      <c r="AA481" s="87"/>
      <c r="AB481" s="87"/>
    </row>
    <row r="482" spans="27:28" x14ac:dyDescent="0.3">
      <c r="AA482" s="87"/>
      <c r="AB482" s="87"/>
    </row>
    <row r="483" spans="27:28" x14ac:dyDescent="0.3">
      <c r="AA483" s="87"/>
      <c r="AB483" s="87"/>
    </row>
    <row r="484" spans="27:28" x14ac:dyDescent="0.3">
      <c r="AA484" s="87"/>
      <c r="AB484" s="87"/>
    </row>
    <row r="485" spans="27:28" x14ac:dyDescent="0.3">
      <c r="AA485" s="87"/>
      <c r="AB485" s="87"/>
    </row>
    <row r="486" spans="27:28" x14ac:dyDescent="0.3">
      <c r="AA486" s="87"/>
      <c r="AB486" s="87"/>
    </row>
  </sheetData>
  <protectedRanges>
    <protectedRange algorithmName="SHA-512" hashValue="hqBK/uQowHe3+8jIW+2JtghsKTXOjT7o4Msnlga9asRHy1kA3EF6bBUYQYHfhVUsGpD5dO10MHXQISuIEpOc0g==" saltValue="iD/8O7PtnZWBce5ruOGbsA==" spinCount="100000" sqref="B1" name="Range3"/>
    <protectedRange algorithmName="SHA-512" hashValue="pSI5GefBH7puN3xZmPOB2DGx5XSL2Pa5BFbUOEUlj+onSGgVrFd27o2lDoEIL9I/3c1nXXPPF7+S6+TMiHHwoA==" saltValue="Jl/HKGboDDY6ffFT32u9dw==" spinCount="100000" sqref="AA18:AB43 A9:Z43 AD9:AL17 AD18:AN43" name="Range2"/>
    <protectedRange algorithmName="SHA-512" hashValue="prQBgnuoHScMt7xWp8yCL2r3Pw4kZIno5oTFu3v9SLeXNmnFVNLROqTdmvD5Vh3K/uf//l0vQ/IZGvLhbO2AeA==" saltValue="amy3J1BR74y9CCUMGHiQ1Q==" spinCount="100000" sqref="C4:D5" name="Range1"/>
  </protectedRanges>
  <mergeCells count="5">
    <mergeCell ref="J7:S7"/>
    <mergeCell ref="U7:Y7"/>
    <mergeCell ref="AD7:AM7"/>
    <mergeCell ref="AO7:AS7"/>
    <mergeCell ref="AA7:AB7"/>
  </mergeCells>
  <conditionalFormatting sqref="AO9:AO43">
    <cfRule type="cellIs" dxfId="2" priority="3" operator="equal">
      <formula>"Y"</formula>
    </cfRule>
  </conditionalFormatting>
  <conditionalFormatting sqref="AR1:AR1048576">
    <cfRule type="cellIs" dxfId="1" priority="2" operator="equal">
      <formula>"Y"</formula>
    </cfRule>
  </conditionalFormatting>
  <conditionalFormatting sqref="AP1:AP1048576">
    <cfRule type="cellIs" dxfId="0" priority="1" operator="equal">
      <formula>"Y"</formula>
    </cfRule>
  </conditionalFormatting>
  <dataValidations count="3">
    <dataValidation type="date" allowBlank="1" showInputMessage="1" showErrorMessage="1" sqref="J9:J43">
      <formula1>36526</formula1>
      <formula2>51136</formula2>
    </dataValidation>
    <dataValidation type="date" allowBlank="1" showInputMessage="1" showErrorMessage="1" sqref="AF9:AF1048576 AF1:AF7 AH1:AH1048576">
      <formula1>36526</formula1>
      <formula2>73051</formula2>
    </dataValidation>
    <dataValidation allowBlank="1" showInputMessage="1" showErrorMessage="1" errorTitle="N/A" error="N/A" promptTitle="N/A" sqref="AI1:AJ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'Data Validation'!$B$1:$B$2</xm:f>
          </x14:formula1>
          <xm:sqref>B9:B43</xm:sqref>
        </x14:dataValidation>
        <x14:dataValidation type="list" allowBlank="1" showInputMessage="1" showErrorMessage="1">
          <x14:formula1>
            <xm:f>'Data Validation'!$C$1:$C$2</xm:f>
          </x14:formula1>
          <xm:sqref>H9:H43</xm:sqref>
        </x14:dataValidation>
        <x14:dataValidation type="list" allowBlank="1" showInputMessage="1" showErrorMessage="1">
          <x14:formula1>
            <xm:f>'Data Validation'!$A$1:$A$3</xm:f>
          </x14:formula1>
          <xm:sqref>L9:R43 W9:W43 AG9:AG44 AD9:AE44 AM9:AN44 AA9:AB232</xm:sqref>
        </x14:dataValidation>
        <x14:dataValidation type="list" allowBlank="1" showInputMessage="1" showErrorMessage="1">
          <x14:formula1>
            <xm:f>'Data Validation'!$D$1:$D$3</xm:f>
          </x14:formula1>
          <xm:sqref>U9:U43</xm:sqref>
        </x14:dataValidation>
        <x14:dataValidation type="list" allowBlank="1" showInputMessage="1" showErrorMessage="1">
          <x14:formula1>
            <xm:f>'Data Validation'!$F$1:$F$4</xm:f>
          </x14:formula1>
          <xm:sqref>AS9:AS43</xm:sqref>
        </x14:dataValidation>
        <x14:dataValidation type="list" allowBlank="1" showInputMessage="1" showErrorMessage="1">
          <x14:formula1>
            <xm:f>'Data Validation'!$E$1:$E$3</xm:f>
          </x14:formula1>
          <xm:sqref>X9:X44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B5" sqref="B5:C5"/>
    </sheetView>
  </sheetViews>
  <sheetFormatPr defaultColWidth="9.109375" defaultRowHeight="14.4" x14ac:dyDescent="0.3"/>
  <cols>
    <col min="1" max="1" width="12" style="34" customWidth="1"/>
    <col min="2" max="3" width="9.6640625" style="33" bestFit="1" customWidth="1"/>
    <col min="4" max="10" width="9.109375" style="33"/>
    <col min="11" max="19" width="9.6640625" style="33" bestFit="1" customWidth="1"/>
    <col min="20" max="23" width="9.6640625" style="34" bestFit="1" customWidth="1"/>
    <col min="24" max="16384" width="9.109375" style="34"/>
  </cols>
  <sheetData>
    <row r="1" spans="1:23" ht="18" x14ac:dyDescent="0.35">
      <c r="A1" s="32" t="s">
        <v>47</v>
      </c>
    </row>
    <row r="2" spans="1:23" ht="15.6" x14ac:dyDescent="0.3">
      <c r="A2" s="37" t="s">
        <v>124</v>
      </c>
    </row>
    <row r="3" spans="1:23" ht="18" x14ac:dyDescent="0.35">
      <c r="A3" s="32"/>
    </row>
    <row r="4" spans="1:23" x14ac:dyDescent="0.3">
      <c r="B4" s="35" t="s">
        <v>97</v>
      </c>
    </row>
    <row r="5" spans="1:23" s="40" customFormat="1" x14ac:dyDescent="0.3">
      <c r="A5" s="38" t="s">
        <v>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x14ac:dyDescent="0.3">
      <c r="A6" s="30" t="s">
        <v>27</v>
      </c>
      <c r="B6" s="31">
        <f>COUNTIFS('Line List'!$B:$B,"R",'Line List'!J:J,B5)</f>
        <v>0</v>
      </c>
      <c r="C6" s="31">
        <f>COUNTIFS('Line List'!$B:$B,"R",'Line List'!$J:$J,C5)</f>
        <v>0</v>
      </c>
      <c r="D6" s="31">
        <f>COUNTIFS('Line List'!$B:$B,"R",'Line List'!$J:$J,D5)</f>
        <v>0</v>
      </c>
      <c r="E6" s="31">
        <f>COUNTIFS('Line List'!$B:$B,"R",'Line List'!$J:$J,E5)</f>
        <v>0</v>
      </c>
      <c r="F6" s="31">
        <f>COUNTIFS('Line List'!$B:$B,"R",'Line List'!$J:$J,F5)</f>
        <v>0</v>
      </c>
      <c r="G6" s="31">
        <f>COUNTIFS('Line List'!$B:$B,"R",'Line List'!$J:$J,G5)</f>
        <v>0</v>
      </c>
      <c r="H6" s="31">
        <f>COUNTIFS('Line List'!$B:$B,"R",'Line List'!$J:$J,H5)</f>
        <v>0</v>
      </c>
      <c r="I6" s="31">
        <f>COUNTIFS('Line List'!$B:$B,"R",'Line List'!$J:$J,I5)</f>
        <v>0</v>
      </c>
      <c r="J6" s="31">
        <f>COUNTIFS('Line List'!$B:$B,"R",'Line List'!$J:$J,J5)</f>
        <v>0</v>
      </c>
      <c r="K6" s="31">
        <f>COUNTIFS('Line List'!$B:$B,"R",'Line List'!$J:$J,K5)</f>
        <v>0</v>
      </c>
      <c r="L6" s="31">
        <f>COUNTIFS('Line List'!$B:$B,"R",'Line List'!$J:$J,L5)</f>
        <v>0</v>
      </c>
      <c r="M6" s="31">
        <f>COUNTIFS('Line List'!$B:$B,"R",'Line List'!$J:$J,M5)</f>
        <v>0</v>
      </c>
      <c r="N6" s="31">
        <f>COUNTIFS('Line List'!$B:$B,"R",'Line List'!$J:$J,N5)</f>
        <v>0</v>
      </c>
      <c r="O6" s="31">
        <f>COUNTIFS('Line List'!$B:$B,"R",'Line List'!$J:$J,O5)</f>
        <v>0</v>
      </c>
      <c r="P6" s="31">
        <f>COUNTIFS('Line List'!$B:$B,"R",'Line List'!$J:$J,P5)</f>
        <v>0</v>
      </c>
      <c r="Q6" s="31">
        <f>COUNTIFS('Line List'!$B:$B,"R",'Line List'!$J:$J,Q5)</f>
        <v>0</v>
      </c>
      <c r="R6" s="31">
        <f>COUNTIFS('Line List'!$B:$B,"R",'Line List'!$J:$J,R5)</f>
        <v>0</v>
      </c>
      <c r="S6" s="31">
        <f>COUNTIFS('Line List'!$B:$B,"R",'Line List'!$J:$J,S5)</f>
        <v>0</v>
      </c>
      <c r="T6" s="31">
        <f>COUNTIFS('Line List'!$B:$B,"R",'Line List'!$J:$J,T5)</f>
        <v>0</v>
      </c>
      <c r="U6" s="31">
        <f>COUNTIFS('Line List'!$B:$B,"R",'Line List'!$J:$J,U5)</f>
        <v>0</v>
      </c>
      <c r="V6" s="31">
        <f>COUNTIFS('Line List'!$B:$B,"R",'Line List'!$J:$J,V5)</f>
        <v>0</v>
      </c>
      <c r="W6" s="31">
        <f>COUNTIFS('Line List'!$B:$B,"R",'Line List'!$J:$J,W5)</f>
        <v>0</v>
      </c>
    </row>
    <row r="7" spans="1:23" x14ac:dyDescent="0.3">
      <c r="A7" s="30" t="s">
        <v>28</v>
      </c>
      <c r="B7" s="31">
        <f>COUNTIFS('Line List'!$B:$B,"S",'Line List'!$J:$J,B5)</f>
        <v>0</v>
      </c>
      <c r="C7" s="31">
        <f>COUNTIFS('Line List'!$B:$B,"S",'Line List'!$J:$J,C5)</f>
        <v>0</v>
      </c>
      <c r="D7" s="31">
        <f>COUNTIFS('Line List'!$B:$B,"S",'Line List'!$J:$J,D5)</f>
        <v>0</v>
      </c>
      <c r="E7" s="31">
        <f>COUNTIFS('Line List'!$B:$B,"S",'Line List'!$J:$J,E5)</f>
        <v>0</v>
      </c>
      <c r="F7" s="31">
        <f>COUNTIFS('Line List'!$B:$B,"S",'Line List'!$J:$J,F5)</f>
        <v>0</v>
      </c>
      <c r="G7" s="31">
        <f>COUNTIFS('Line List'!$B:$B,"S",'Line List'!$J:$J,G5)</f>
        <v>0</v>
      </c>
      <c r="H7" s="31">
        <f>COUNTIFS('Line List'!$B:$B,"S",'Line List'!$J:$J,H5)</f>
        <v>0</v>
      </c>
      <c r="I7" s="31">
        <f>COUNTIFS('Line List'!$B:$B,"S",'Line List'!$J:$J,I5)</f>
        <v>0</v>
      </c>
      <c r="J7" s="31">
        <f>COUNTIFS('Line List'!$B:$B,"S",'Line List'!$J:$J,J5)</f>
        <v>0</v>
      </c>
      <c r="K7" s="31">
        <f>COUNTIFS('Line List'!$B:$B,"S",'Line List'!$J:$J,K5)</f>
        <v>0</v>
      </c>
      <c r="L7" s="31">
        <f>COUNTIFS('Line List'!$B:$B,"S",'Line List'!$J:$J,L5)</f>
        <v>0</v>
      </c>
      <c r="M7" s="31">
        <f>COUNTIFS('Line List'!$B:$B,"S",'Line List'!$J:$J,M5)</f>
        <v>0</v>
      </c>
      <c r="N7" s="31">
        <f>COUNTIFS('Line List'!$B:$B,"S",'Line List'!$J:$J,N5)</f>
        <v>0</v>
      </c>
      <c r="O7" s="31">
        <f>COUNTIFS('Line List'!$B:$B,"S",'Line List'!$J:$J,O5)</f>
        <v>0</v>
      </c>
      <c r="P7" s="31">
        <f>COUNTIFS('Line List'!$B:$B,"S",'Line List'!$J:$J,P5)</f>
        <v>0</v>
      </c>
      <c r="Q7" s="31">
        <f>COUNTIFS('Line List'!$B:$B,"S",'Line List'!$J:$J,Q5)</f>
        <v>0</v>
      </c>
      <c r="R7" s="31">
        <f>COUNTIFS('Line List'!$B:$B,"S",'Line List'!$J:$J,R5)</f>
        <v>0</v>
      </c>
      <c r="S7" s="31">
        <f>COUNTIFS('Line List'!$B:$B,"S",'Line List'!$J:$J,S5)</f>
        <v>0</v>
      </c>
      <c r="T7" s="31">
        <f>COUNTIFS('Line List'!$B:$B,"S",'Line List'!$J:$J,T5)</f>
        <v>0</v>
      </c>
      <c r="U7" s="31">
        <f>COUNTIFS('Line List'!$B:$B,"S",'Line List'!$J:$J,U5)</f>
        <v>0</v>
      </c>
      <c r="V7" s="31">
        <f>COUNTIFS('Line List'!$B:$B,"S",'Line List'!$J:$J,V5)</f>
        <v>0</v>
      </c>
      <c r="W7" s="31">
        <f>COUNTIFS('Line List'!$B:$B,"S",'Line List'!$J:$J,W5)</f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workbookViewId="0">
      <selection activeCell="G36" sqref="G36"/>
    </sheetView>
  </sheetViews>
  <sheetFormatPr defaultColWidth="9.109375" defaultRowHeight="14.4" x14ac:dyDescent="0.3"/>
  <cols>
    <col min="1" max="1" width="4.88671875" style="34" customWidth="1"/>
    <col min="2" max="2" width="30.6640625" style="34" bestFit="1" customWidth="1"/>
    <col min="3" max="3" width="7.88671875" style="34" customWidth="1"/>
    <col min="4" max="4" width="7.6640625" style="33" customWidth="1"/>
    <col min="5" max="5" width="8.44140625" style="34" customWidth="1"/>
    <col min="6" max="6" width="8.33203125" style="34" customWidth="1"/>
    <col min="7" max="7" width="9.6640625" style="34" bestFit="1" customWidth="1"/>
    <col min="8" max="8" width="8.109375" style="34" customWidth="1"/>
    <col min="9" max="16384" width="9.109375" style="34"/>
  </cols>
  <sheetData>
    <row r="1" spans="1:20" ht="18" x14ac:dyDescent="0.35">
      <c r="A1" s="32" t="s">
        <v>125</v>
      </c>
    </row>
    <row r="2" spans="1:20" ht="15" thickBot="1" x14ac:dyDescent="0.35"/>
    <row r="3" spans="1:20" ht="18.600000000000001" thickBot="1" x14ac:dyDescent="0.4">
      <c r="B3" s="42" t="s">
        <v>61</v>
      </c>
      <c r="C3" s="43">
        <f>SUM(C4:C5)</f>
        <v>0</v>
      </c>
      <c r="F3" s="140" t="s">
        <v>84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1:20" x14ac:dyDescent="0.3">
      <c r="B4" s="44" t="s">
        <v>32</v>
      </c>
      <c r="C4" s="43">
        <f>'Line List'!C4</f>
        <v>0</v>
      </c>
      <c r="F4" s="143" t="s">
        <v>43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</row>
    <row r="5" spans="1:20" x14ac:dyDescent="0.3">
      <c r="B5" s="44" t="s">
        <v>33</v>
      </c>
      <c r="C5" s="43">
        <f>'Line List'!C5</f>
        <v>0</v>
      </c>
      <c r="F5" s="146" t="s">
        <v>85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8"/>
    </row>
    <row r="6" spans="1:20" x14ac:dyDescent="0.3">
      <c r="C6" s="43"/>
      <c r="F6" s="146" t="s">
        <v>86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8"/>
    </row>
    <row r="7" spans="1:20" x14ac:dyDescent="0.3">
      <c r="B7" s="45" t="s">
        <v>34</v>
      </c>
      <c r="C7" s="46">
        <f>SUM(C8:C9)</f>
        <v>0</v>
      </c>
      <c r="F7" s="149" t="s">
        <v>83</v>
      </c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1"/>
    </row>
    <row r="8" spans="1:20" ht="15" thickBot="1" x14ac:dyDescent="0.35">
      <c r="B8" s="47" t="s">
        <v>35</v>
      </c>
      <c r="C8" s="48">
        <f>SUM('Epi-Curve'!6:6)</f>
        <v>0</v>
      </c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4"/>
    </row>
    <row r="9" spans="1:20" x14ac:dyDescent="0.3">
      <c r="B9" s="47" t="s">
        <v>36</v>
      </c>
      <c r="C9" s="48">
        <f>SUM('Epi-Curve'!7:7)</f>
        <v>0</v>
      </c>
    </row>
    <row r="10" spans="1:20" x14ac:dyDescent="0.3">
      <c r="B10" s="44"/>
      <c r="C10" s="43"/>
    </row>
    <row r="11" spans="1:20" x14ac:dyDescent="0.3">
      <c r="B11" s="45" t="s">
        <v>37</v>
      </c>
      <c r="C11" s="49" t="e">
        <f>C7/C3</f>
        <v>#DIV/0!</v>
      </c>
    </row>
    <row r="12" spans="1:20" x14ac:dyDescent="0.3">
      <c r="B12" s="44" t="s">
        <v>38</v>
      </c>
      <c r="C12" s="50" t="e">
        <f>C8/C4</f>
        <v>#DIV/0!</v>
      </c>
    </row>
    <row r="13" spans="1:20" x14ac:dyDescent="0.3">
      <c r="B13" s="44" t="s">
        <v>39</v>
      </c>
      <c r="C13" s="50" t="e">
        <f>C9/C5</f>
        <v>#DIV/0!</v>
      </c>
    </row>
    <row r="14" spans="1:20" ht="15" thickBot="1" x14ac:dyDescent="0.35"/>
    <row r="15" spans="1:20" ht="24" customHeight="1" thickBot="1" x14ac:dyDescent="0.35">
      <c r="B15" s="137" t="s">
        <v>96</v>
      </c>
      <c r="C15" s="138"/>
      <c r="D15" s="138"/>
      <c r="E15" s="138"/>
      <c r="F15" s="138"/>
      <c r="G15" s="138"/>
      <c r="H15" s="139"/>
    </row>
    <row r="16" spans="1:20" x14ac:dyDescent="0.3">
      <c r="B16" s="71"/>
      <c r="C16" s="132" t="s">
        <v>27</v>
      </c>
      <c r="D16" s="133"/>
      <c r="E16" s="132" t="s">
        <v>28</v>
      </c>
      <c r="F16" s="134"/>
      <c r="G16" s="135" t="s">
        <v>48</v>
      </c>
      <c r="H16" s="136"/>
    </row>
    <row r="17" spans="2:8" ht="16.5" customHeight="1" x14ac:dyDescent="0.3">
      <c r="B17" s="51"/>
      <c r="C17" s="68" t="s">
        <v>40</v>
      </c>
      <c r="D17" s="69">
        <f>C8</f>
        <v>0</v>
      </c>
      <c r="E17" s="68" t="s">
        <v>40</v>
      </c>
      <c r="F17" s="70">
        <f>C9</f>
        <v>0</v>
      </c>
      <c r="G17" s="79" t="s">
        <v>40</v>
      </c>
      <c r="H17" s="73">
        <f>C7</f>
        <v>0</v>
      </c>
    </row>
    <row r="18" spans="2:8" x14ac:dyDescent="0.3">
      <c r="B18" s="51"/>
      <c r="C18" s="77" t="s">
        <v>20</v>
      </c>
      <c r="D18" s="78" t="s">
        <v>41</v>
      </c>
      <c r="E18" s="62" t="s">
        <v>20</v>
      </c>
      <c r="F18" s="66" t="s">
        <v>41</v>
      </c>
      <c r="G18" s="57" t="s">
        <v>20</v>
      </c>
      <c r="H18" s="74" t="s">
        <v>41</v>
      </c>
    </row>
    <row r="19" spans="2:8" ht="3.75" customHeight="1" x14ac:dyDescent="0.3">
      <c r="B19" s="117"/>
      <c r="C19" s="118"/>
      <c r="D19" s="119"/>
      <c r="E19" s="118"/>
      <c r="F19" s="120"/>
      <c r="G19" s="121"/>
      <c r="H19" s="122"/>
    </row>
    <row r="20" spans="2:8" x14ac:dyDescent="0.3">
      <c r="B20" s="81" t="s">
        <v>60</v>
      </c>
      <c r="C20" s="62"/>
      <c r="D20" s="63"/>
      <c r="E20" s="62"/>
      <c r="F20" s="66"/>
      <c r="G20" s="57"/>
      <c r="H20" s="74"/>
    </row>
    <row r="21" spans="2:8" x14ac:dyDescent="0.3">
      <c r="B21" s="53" t="s">
        <v>43</v>
      </c>
      <c r="C21" s="64">
        <f>COUNTIFS('Line List'!$B:$B,"R",'Line List'!$AS:$AS,"C")</f>
        <v>0</v>
      </c>
      <c r="D21" s="65" t="e">
        <f>C21/$D$17</f>
        <v>#DIV/0!</v>
      </c>
      <c r="E21" s="64">
        <f>COUNTIFS('Line List'!$B:$B,"S",'Line List'!$AS:$AS,"C")</f>
        <v>0</v>
      </c>
      <c r="F21" s="65" t="e">
        <f>E21/$F$17</f>
        <v>#DIV/0!</v>
      </c>
      <c r="G21" s="58">
        <f>SUM(C21+E21)</f>
        <v>0</v>
      </c>
      <c r="H21" s="75" t="e">
        <f>G21/$H$17</f>
        <v>#DIV/0!</v>
      </c>
    </row>
    <row r="22" spans="2:8" x14ac:dyDescent="0.3">
      <c r="B22" s="53" t="s">
        <v>42</v>
      </c>
      <c r="C22" s="64">
        <f>COUNTIFS('Line List'!$B:$B,"R",'Line List'!$AS:$AS,"P")</f>
        <v>0</v>
      </c>
      <c r="D22" s="65" t="e">
        <f t="shared" ref="D22:D23" si="0">C22/$D$17</f>
        <v>#DIV/0!</v>
      </c>
      <c r="E22" s="64">
        <f>COUNTIFS('Line List'!$B:$B,"S",'Line List'!$AS:$AS,"P")</f>
        <v>0</v>
      </c>
      <c r="F22" s="65" t="e">
        <f t="shared" ref="F22:F23" si="1">E22/$F$17</f>
        <v>#DIV/0!</v>
      </c>
      <c r="G22" s="58">
        <f>SUM(C22+E22)</f>
        <v>0</v>
      </c>
      <c r="H22" s="75" t="e">
        <f>G22/$H$17</f>
        <v>#DIV/0!</v>
      </c>
    </row>
    <row r="23" spans="2:8" x14ac:dyDescent="0.3">
      <c r="B23" s="53" t="s">
        <v>94</v>
      </c>
      <c r="C23" s="64">
        <f>COUNTIFS('Line List'!$B:$B,"R",'Line List'!$AS:$AS,"S")</f>
        <v>0</v>
      </c>
      <c r="D23" s="65" t="e">
        <f t="shared" si="0"/>
        <v>#DIV/0!</v>
      </c>
      <c r="E23" s="64">
        <f>COUNTIFS('Line List'!$B:$B,"S",'Line List'!$AS:$AS,"S")</f>
        <v>0</v>
      </c>
      <c r="F23" s="65" t="e">
        <f t="shared" si="1"/>
        <v>#DIV/0!</v>
      </c>
      <c r="G23" s="58">
        <f>SUM(C23+E23)</f>
        <v>0</v>
      </c>
      <c r="H23" s="75" t="e">
        <f>G23/$H$17</f>
        <v>#DIV/0!</v>
      </c>
    </row>
    <row r="24" spans="2:8" ht="6" customHeight="1" x14ac:dyDescent="0.3">
      <c r="B24" s="109"/>
      <c r="C24" s="110"/>
      <c r="D24" s="111"/>
      <c r="E24" s="110"/>
      <c r="F24" s="112"/>
      <c r="G24" s="113"/>
      <c r="H24" s="114"/>
    </row>
    <row r="25" spans="2:8" x14ac:dyDescent="0.3">
      <c r="B25" s="81" t="s">
        <v>44</v>
      </c>
      <c r="C25" s="64"/>
      <c r="D25" s="65"/>
      <c r="E25" s="64"/>
      <c r="F25" s="67"/>
      <c r="G25" s="58"/>
      <c r="H25" s="75"/>
    </row>
    <row r="26" spans="2:8" x14ac:dyDescent="0.3">
      <c r="B26" s="53" t="s">
        <v>45</v>
      </c>
      <c r="C26" s="64">
        <f>COUNTIFS('Line List'!$B:$B,"R",'Line List'!$H:$H,"M")</f>
        <v>0</v>
      </c>
      <c r="D26" s="65" t="e">
        <f>C26/$D$17</f>
        <v>#DIV/0!</v>
      </c>
      <c r="E26" s="64">
        <f>COUNTIFS('Line List'!$B:$B,"S",'Line List'!$H:$H,"M")</f>
        <v>0</v>
      </c>
      <c r="F26" s="65" t="e">
        <f>E26/$F$17</f>
        <v>#DIV/0!</v>
      </c>
      <c r="G26" s="58">
        <f>SUM(C26+E26)</f>
        <v>0</v>
      </c>
      <c r="H26" s="75" t="e">
        <f>G26/$H$17</f>
        <v>#DIV/0!</v>
      </c>
    </row>
    <row r="27" spans="2:8" x14ac:dyDescent="0.3">
      <c r="B27" s="53" t="s">
        <v>46</v>
      </c>
      <c r="C27" s="64">
        <f>COUNTIFS('Line List'!$B:$B,"R",'Line List'!$H:$H,"F")</f>
        <v>0</v>
      </c>
      <c r="D27" s="65" t="e">
        <f>C27/$D$17</f>
        <v>#DIV/0!</v>
      </c>
      <c r="E27" s="64">
        <f>COUNTIFS('Line List'!$B:$B,"S",'Line List'!$H:$H,"F")</f>
        <v>0</v>
      </c>
      <c r="F27" s="65" t="e">
        <f>E27/$F$17</f>
        <v>#DIV/0!</v>
      </c>
      <c r="G27" s="58">
        <f>SUM(C27+E27)</f>
        <v>0</v>
      </c>
      <c r="H27" s="75" t="e">
        <f>G27/$H$17</f>
        <v>#DIV/0!</v>
      </c>
    </row>
    <row r="28" spans="2:8" ht="6" customHeight="1" x14ac:dyDescent="0.3">
      <c r="B28" s="115"/>
      <c r="C28" s="110"/>
      <c r="D28" s="111"/>
      <c r="E28" s="110"/>
      <c r="F28" s="112"/>
      <c r="G28" s="113"/>
      <c r="H28" s="114"/>
    </row>
    <row r="29" spans="2:8" x14ac:dyDescent="0.3">
      <c r="B29" s="81" t="s">
        <v>8</v>
      </c>
      <c r="C29" s="64"/>
      <c r="D29" s="65"/>
      <c r="E29" s="64"/>
      <c r="F29" s="67"/>
      <c r="G29" s="58"/>
      <c r="H29" s="75"/>
    </row>
    <row r="30" spans="2:8" x14ac:dyDescent="0.3">
      <c r="B30" s="53" t="s">
        <v>49</v>
      </c>
      <c r="C30" s="64">
        <f>MIN('Line List'!F:F)</f>
        <v>0</v>
      </c>
      <c r="D30" s="65" t="s">
        <v>103</v>
      </c>
      <c r="E30" s="52">
        <f>MIN('Line List'!G:G)</f>
        <v>0</v>
      </c>
      <c r="F30" s="65" t="s">
        <v>103</v>
      </c>
      <c r="G30" s="58">
        <f>MIN('Line List'!$E:E)</f>
        <v>0</v>
      </c>
      <c r="H30" s="75" t="s">
        <v>103</v>
      </c>
    </row>
    <row r="31" spans="2:8" x14ac:dyDescent="0.3">
      <c r="B31" s="53" t="s">
        <v>50</v>
      </c>
      <c r="C31" s="64">
        <f>MAX('Line List'!F:F)</f>
        <v>0</v>
      </c>
      <c r="D31" s="65" t="s">
        <v>103</v>
      </c>
      <c r="E31" s="52">
        <f>MAX('Line List'!G:G)</f>
        <v>0</v>
      </c>
      <c r="F31" s="65" t="s">
        <v>103</v>
      </c>
      <c r="G31" s="58">
        <f>MAX('Line List'!E:E)</f>
        <v>0</v>
      </c>
      <c r="H31" s="75" t="s">
        <v>103</v>
      </c>
    </row>
    <row r="32" spans="2:8" x14ac:dyDescent="0.3">
      <c r="B32" s="53" t="s">
        <v>51</v>
      </c>
      <c r="C32" s="100" t="e">
        <f>AVERAGE('Line List'!F:F)</f>
        <v>#DIV/0!</v>
      </c>
      <c r="D32" s="65" t="s">
        <v>103</v>
      </c>
      <c r="E32" s="54" t="e">
        <f>AVERAGE('Line List'!G:G)</f>
        <v>#DIV/0!</v>
      </c>
      <c r="F32" s="65" t="s">
        <v>103</v>
      </c>
      <c r="G32" s="60" t="e">
        <f>AVERAGE('Line List'!E:E)</f>
        <v>#DIV/0!</v>
      </c>
      <c r="H32" s="75" t="s">
        <v>103</v>
      </c>
    </row>
    <row r="33" spans="2:8" x14ac:dyDescent="0.3">
      <c r="B33" s="53" t="s">
        <v>75</v>
      </c>
      <c r="C33" s="64" t="e">
        <f>MEDIAN('Line List'!F:F)</f>
        <v>#NUM!</v>
      </c>
      <c r="D33" s="65" t="s">
        <v>103</v>
      </c>
      <c r="E33" s="52" t="e">
        <f>MEDIAN('Line List'!G:G)</f>
        <v>#NUM!</v>
      </c>
      <c r="F33" s="65" t="s">
        <v>103</v>
      </c>
      <c r="G33" s="58" t="e">
        <f>MEDIAN('Line List'!E:E)</f>
        <v>#NUM!</v>
      </c>
      <c r="H33" s="75" t="s">
        <v>103</v>
      </c>
    </row>
    <row r="34" spans="2:8" ht="6" customHeight="1" x14ac:dyDescent="0.3">
      <c r="B34" s="109"/>
      <c r="C34" s="110"/>
      <c r="D34" s="111"/>
      <c r="E34" s="110"/>
      <c r="F34" s="112"/>
      <c r="G34" s="113"/>
      <c r="H34" s="114"/>
    </row>
    <row r="35" spans="2:8" x14ac:dyDescent="0.3">
      <c r="B35" s="81" t="s">
        <v>52</v>
      </c>
      <c r="C35" s="64"/>
      <c r="D35" s="65"/>
      <c r="E35" s="64"/>
      <c r="F35" s="67"/>
      <c r="G35" s="58"/>
      <c r="H35" s="75"/>
    </row>
    <row r="36" spans="2:8" x14ac:dyDescent="0.3">
      <c r="B36" s="53" t="s">
        <v>53</v>
      </c>
      <c r="C36" s="64"/>
      <c r="D36" s="65"/>
      <c r="E36" s="64"/>
      <c r="F36" s="67"/>
      <c r="G36" s="61">
        <f>MIN('Line List'!J:J)</f>
        <v>0</v>
      </c>
      <c r="H36" s="75"/>
    </row>
    <row r="37" spans="2:8" x14ac:dyDescent="0.3">
      <c r="B37" s="53" t="s">
        <v>54</v>
      </c>
      <c r="C37" s="64"/>
      <c r="D37" s="65"/>
      <c r="E37" s="64"/>
      <c r="F37" s="67"/>
      <c r="G37" s="61">
        <f>MAX('Line List'!J:J)</f>
        <v>0</v>
      </c>
      <c r="H37" s="75"/>
    </row>
    <row r="38" spans="2:8" x14ac:dyDescent="0.3">
      <c r="B38" s="53" t="s">
        <v>55</v>
      </c>
      <c r="C38" s="64">
        <f>COUNTIFS('Line List'!$B:$B,"R",'Line List'!$L:$L,"Y")</f>
        <v>0</v>
      </c>
      <c r="D38" s="65" t="e">
        <f>C38/$D$17</f>
        <v>#DIV/0!</v>
      </c>
      <c r="E38" s="64">
        <f>COUNTIFS('Line List'!$B:$B,"S",'Line List'!$L:$L,"Y")</f>
        <v>0</v>
      </c>
      <c r="F38" s="65" t="e">
        <f>E38/$F$17</f>
        <v>#DIV/0!</v>
      </c>
      <c r="G38" s="58">
        <f>SUM(C38+E38)</f>
        <v>0</v>
      </c>
      <c r="H38" s="75" t="e">
        <f t="shared" ref="H38:H44" si="2">G38/$H$17</f>
        <v>#DIV/0!</v>
      </c>
    </row>
    <row r="39" spans="2:8" x14ac:dyDescent="0.3">
      <c r="B39" s="53" t="s">
        <v>68</v>
      </c>
      <c r="C39" s="64">
        <f>COUNTIFS('Line List'!$B:$B,"R",'Line List'!$M:$M,"Y")</f>
        <v>0</v>
      </c>
      <c r="D39" s="65" t="e">
        <f t="shared" ref="D39:D43" si="3">C39/$D$17</f>
        <v>#DIV/0!</v>
      </c>
      <c r="E39" s="64">
        <f>COUNTIFS('Line List'!$B:$B,"S",'Line List'!$M:$M,"Y")</f>
        <v>0</v>
      </c>
      <c r="F39" s="65" t="e">
        <f t="shared" ref="F39:F43" si="4">E39/$F$17</f>
        <v>#DIV/0!</v>
      </c>
      <c r="G39" s="58">
        <f t="shared" ref="G39:G43" si="5">SUM(C39+E39)</f>
        <v>0</v>
      </c>
      <c r="H39" s="75" t="e">
        <f t="shared" si="2"/>
        <v>#DIV/0!</v>
      </c>
    </row>
    <row r="40" spans="2:8" x14ac:dyDescent="0.3">
      <c r="B40" s="53" t="s">
        <v>56</v>
      </c>
      <c r="C40" s="64">
        <f>COUNTIFS('Line List'!$B:$B,"R",'Line List'!$N:$N,"Y")</f>
        <v>0</v>
      </c>
      <c r="D40" s="65" t="e">
        <f t="shared" si="3"/>
        <v>#DIV/0!</v>
      </c>
      <c r="E40" s="64">
        <f>COUNTIFS('Line List'!$B:$B,"S",'Line List'!$N:$N,"Y")</f>
        <v>0</v>
      </c>
      <c r="F40" s="65" t="e">
        <f t="shared" si="4"/>
        <v>#DIV/0!</v>
      </c>
      <c r="G40" s="58">
        <f t="shared" si="5"/>
        <v>0</v>
      </c>
      <c r="H40" s="75" t="e">
        <f t="shared" si="2"/>
        <v>#DIV/0!</v>
      </c>
    </row>
    <row r="41" spans="2:8" x14ac:dyDescent="0.3">
      <c r="B41" s="53" t="s">
        <v>57</v>
      </c>
      <c r="C41" s="64">
        <f>COUNTIFS('Line List'!$B:$B,"R",'Line List'!$O:$O,"Y")</f>
        <v>0</v>
      </c>
      <c r="D41" s="65" t="e">
        <f t="shared" si="3"/>
        <v>#DIV/0!</v>
      </c>
      <c r="E41" s="64">
        <f>COUNTIFS('Line List'!$B:$B,"S",'Line List'!$O:$O,"Y")</f>
        <v>0</v>
      </c>
      <c r="F41" s="65" t="e">
        <f t="shared" si="4"/>
        <v>#DIV/0!</v>
      </c>
      <c r="G41" s="58">
        <f t="shared" si="5"/>
        <v>0</v>
      </c>
      <c r="H41" s="75" t="e">
        <f t="shared" si="2"/>
        <v>#DIV/0!</v>
      </c>
    </row>
    <row r="42" spans="2:8" x14ac:dyDescent="0.3">
      <c r="B42" s="53" t="s">
        <v>62</v>
      </c>
      <c r="C42" s="64">
        <f>COUNTIFS('Line List'!$B:$B,"R",'Line List'!$P:$P,"Y")</f>
        <v>0</v>
      </c>
      <c r="D42" s="65" t="e">
        <f t="shared" si="3"/>
        <v>#DIV/0!</v>
      </c>
      <c r="E42" s="64">
        <f>COUNTIFS('Line List'!$B:$B,"S",'Line List'!$P:$P,"Y")</f>
        <v>0</v>
      </c>
      <c r="F42" s="65" t="e">
        <f t="shared" si="4"/>
        <v>#DIV/0!</v>
      </c>
      <c r="G42" s="58">
        <f t="shared" si="5"/>
        <v>0</v>
      </c>
      <c r="H42" s="75" t="e">
        <f t="shared" si="2"/>
        <v>#DIV/0!</v>
      </c>
    </row>
    <row r="43" spans="2:8" x14ac:dyDescent="0.3">
      <c r="B43" s="53" t="s">
        <v>70</v>
      </c>
      <c r="C43" s="64">
        <f>COUNTIFS('Line List'!$B:$B,"R",'Line List'!$Q:$Q,"Y")</f>
        <v>0</v>
      </c>
      <c r="D43" s="65" t="e">
        <f t="shared" si="3"/>
        <v>#DIV/0!</v>
      </c>
      <c r="E43" s="64">
        <f>COUNTIFS('Line List'!$B:$B,"S",'Line List'!$Q:$Q,"Y")</f>
        <v>0</v>
      </c>
      <c r="F43" s="65" t="e">
        <f t="shared" si="4"/>
        <v>#DIV/0!</v>
      </c>
      <c r="G43" s="58">
        <f t="shared" si="5"/>
        <v>0</v>
      </c>
      <c r="H43" s="75" t="e">
        <f t="shared" si="2"/>
        <v>#DIV/0!</v>
      </c>
    </row>
    <row r="44" spans="2:8" ht="15.75" customHeight="1" x14ac:dyDescent="0.3">
      <c r="B44" s="53" t="s">
        <v>71</v>
      </c>
      <c r="C44" s="64">
        <f>COUNTIFS('Line List'!$B:$B,"R",'Line List'!$R:$R,"Y")</f>
        <v>0</v>
      </c>
      <c r="D44" s="65" t="e">
        <f>C44/$D$17</f>
        <v>#DIV/0!</v>
      </c>
      <c r="E44" s="64">
        <f>COUNTIFS('Line List'!$B:$B,"S",'Line List'!$R:$R,"Y")</f>
        <v>0</v>
      </c>
      <c r="F44" s="65" t="e">
        <f>E44/$F$17</f>
        <v>#DIV/0!</v>
      </c>
      <c r="G44" s="58">
        <f>SUM(C44+E44)</f>
        <v>0</v>
      </c>
      <c r="H44" s="75" t="e">
        <f t="shared" si="2"/>
        <v>#DIV/0!</v>
      </c>
    </row>
    <row r="45" spans="2:8" x14ac:dyDescent="0.3">
      <c r="B45" s="53" t="s">
        <v>108</v>
      </c>
      <c r="C45" s="102" t="e">
        <f>AVERAGE('Line List'!AK:AK)</f>
        <v>#DIV/0!</v>
      </c>
      <c r="D45" s="65" t="s">
        <v>109</v>
      </c>
      <c r="E45" s="102" t="e">
        <f>AVERAGE('Line List'!AL:AL)</f>
        <v>#DIV/0!</v>
      </c>
      <c r="F45" s="65" t="s">
        <v>109</v>
      </c>
      <c r="G45" s="103" t="e">
        <f>AVERAGE('Line List'!AJ:AJ)</f>
        <v>#DIV/0!</v>
      </c>
      <c r="H45" s="75" t="s">
        <v>109</v>
      </c>
    </row>
    <row r="46" spans="2:8" ht="6" customHeight="1" x14ac:dyDescent="0.3">
      <c r="B46" s="115"/>
      <c r="C46" s="110"/>
      <c r="D46" s="111"/>
      <c r="E46" s="110"/>
      <c r="F46" s="112"/>
      <c r="G46" s="113"/>
      <c r="H46" s="114"/>
    </row>
    <row r="47" spans="2:8" ht="15.75" customHeight="1" x14ac:dyDescent="0.3">
      <c r="B47" s="81" t="s">
        <v>59</v>
      </c>
      <c r="C47" s="64"/>
      <c r="D47" s="65"/>
      <c r="E47" s="64"/>
      <c r="F47" s="67"/>
      <c r="G47" s="58"/>
      <c r="H47" s="75"/>
    </row>
    <row r="48" spans="2:8" ht="15.75" customHeight="1" x14ac:dyDescent="0.3">
      <c r="B48" s="55" t="s">
        <v>82</v>
      </c>
      <c r="C48" s="64">
        <f>COUNTIFS('Line List'!$B:$B,"R",'Line List'!$V:$V,"1")</f>
        <v>0</v>
      </c>
      <c r="D48" s="65" t="e">
        <f>C48/$D$17</f>
        <v>#DIV/0!</v>
      </c>
      <c r="E48" s="64">
        <f>COUNTIFS('Line List'!$B:$B,"S",'Line List'!$V:$V,"1")</f>
        <v>0</v>
      </c>
      <c r="F48" s="67" t="e">
        <f>E48/$F$17</f>
        <v>#DIV/0!</v>
      </c>
      <c r="G48" s="58">
        <f>COUNTA('Line List'!U9:U201)</f>
        <v>0</v>
      </c>
      <c r="H48" s="75" t="e">
        <f>G48/$H$17</f>
        <v>#DIV/0!</v>
      </c>
    </row>
    <row r="49" spans="2:8" ht="28.8" x14ac:dyDescent="0.3">
      <c r="B49" s="56" t="s">
        <v>81</v>
      </c>
      <c r="C49" s="64">
        <f>COUNTIFS('Line List'!$B:$B,"R",'Line List'!$W:$W,"Y")</f>
        <v>0</v>
      </c>
      <c r="D49" s="65" t="e">
        <f>C49/C48</f>
        <v>#DIV/0!</v>
      </c>
      <c r="E49" s="64">
        <f>COUNTIFS('Line List'!$B:$B,"S",'Line List'!$W:$W,"Y")</f>
        <v>0</v>
      </c>
      <c r="F49" s="67" t="e">
        <f>E49/E48</f>
        <v>#DIV/0!</v>
      </c>
      <c r="G49" s="58">
        <f>COUNTIF('Line List'!W:W,"Y")</f>
        <v>0</v>
      </c>
      <c r="H49" s="75" t="e">
        <f>G49/G48</f>
        <v>#DIV/0!</v>
      </c>
    </row>
    <row r="50" spans="2:8" ht="15.75" customHeight="1" x14ac:dyDescent="0.3">
      <c r="B50" s="55" t="s">
        <v>79</v>
      </c>
      <c r="C50" s="64">
        <f>COUNTIFS('Line List'!$B:$B,"R",'Line List'!$X:$X,"A")</f>
        <v>0</v>
      </c>
      <c r="D50" s="65" t="e">
        <f>C50/C49</f>
        <v>#DIV/0!</v>
      </c>
      <c r="E50" s="64">
        <f>COUNTIFS('Line List'!$B:$B,"S",'Line List'!$X:$X,"A")</f>
        <v>0</v>
      </c>
      <c r="F50" s="67" t="e">
        <f>E50/E49</f>
        <v>#DIV/0!</v>
      </c>
      <c r="G50" s="58">
        <f>COUNTIF('Line List'!X:X,"A")</f>
        <v>0</v>
      </c>
      <c r="H50" s="75" t="e">
        <f>G50/G49</f>
        <v>#DIV/0!</v>
      </c>
    </row>
    <row r="51" spans="2:8" ht="15.75" customHeight="1" x14ac:dyDescent="0.3">
      <c r="B51" s="55" t="s">
        <v>80</v>
      </c>
      <c r="C51" s="64">
        <f>COUNTIFS('Line List'!$B:$B,"R",'Line List'!$X:$X,"B")</f>
        <v>0</v>
      </c>
      <c r="D51" s="65" t="e">
        <f>C51/C49</f>
        <v>#DIV/0!</v>
      </c>
      <c r="E51" s="64">
        <f>COUNTIFS('Line List'!$B:$B,"S",'Line List'!$X:$X,"B")</f>
        <v>0</v>
      </c>
      <c r="F51" s="67" t="e">
        <f>E51/E49</f>
        <v>#DIV/0!</v>
      </c>
      <c r="G51" s="58">
        <f>COUNTIF('Line List'!X:X,"B")</f>
        <v>0</v>
      </c>
      <c r="H51" s="75" t="e">
        <f>G51/G49</f>
        <v>#DIV/0!</v>
      </c>
    </row>
    <row r="52" spans="2:8" ht="6" customHeight="1" x14ac:dyDescent="0.3">
      <c r="B52" s="116"/>
      <c r="C52" s="110"/>
      <c r="D52" s="111"/>
      <c r="E52" s="110"/>
      <c r="F52" s="112"/>
      <c r="G52" s="113"/>
      <c r="H52" s="114"/>
    </row>
    <row r="53" spans="2:8" ht="15.75" customHeight="1" x14ac:dyDescent="0.3">
      <c r="B53" s="81" t="s">
        <v>118</v>
      </c>
      <c r="C53" s="64"/>
      <c r="D53" s="65"/>
      <c r="E53" s="64"/>
      <c r="F53" s="67"/>
      <c r="G53" s="58"/>
      <c r="H53" s="75"/>
    </row>
    <row r="54" spans="2:8" ht="15.75" customHeight="1" x14ac:dyDescent="0.3">
      <c r="B54" s="53" t="s">
        <v>119</v>
      </c>
      <c r="C54" s="64">
        <f>COUNTIFS('Line List'!$B:$B,"R",'Line List'!$AA:$AA,"Y")</f>
        <v>0</v>
      </c>
      <c r="D54" s="65" t="e">
        <f>C54/$D$17</f>
        <v>#DIV/0!</v>
      </c>
      <c r="E54" s="64">
        <f>COUNTIFS('Line List'!$B:$B,"S",'Line List'!$AA:$AA,"Y")</f>
        <v>0</v>
      </c>
      <c r="F54" s="65" t="e">
        <f>E54/$F$17</f>
        <v>#DIV/0!</v>
      </c>
      <c r="G54" s="58">
        <f>SUM(C54+E54)</f>
        <v>0</v>
      </c>
      <c r="H54" s="75" t="e">
        <f>G54/$H$17</f>
        <v>#DIV/0!</v>
      </c>
    </row>
    <row r="55" spans="2:8" ht="15.75" customHeight="1" x14ac:dyDescent="0.3">
      <c r="B55" s="55" t="s">
        <v>120</v>
      </c>
      <c r="C55" s="64">
        <f>COUNTIFS('Line List'!$B:$B,"R",'Line List'!$AB:$AB,"Y")</f>
        <v>0</v>
      </c>
      <c r="D55" s="65" t="e">
        <f>C55/$D$17</f>
        <v>#DIV/0!</v>
      </c>
      <c r="E55" s="64">
        <f>COUNTIFS('Line List'!$B:$B,"S",'Line List'!$AB:$AB,"Y")</f>
        <v>0</v>
      </c>
      <c r="F55" s="65" t="e">
        <f>E55/$F$17</f>
        <v>#DIV/0!</v>
      </c>
      <c r="G55" s="58">
        <f>SUM(C55+E55)</f>
        <v>0</v>
      </c>
      <c r="H55" s="75" t="e">
        <f>G55/$H$17</f>
        <v>#DIV/0!</v>
      </c>
    </row>
    <row r="56" spans="2:8" ht="6" customHeight="1" x14ac:dyDescent="0.3">
      <c r="B56" s="116"/>
      <c r="C56" s="110"/>
      <c r="D56" s="111"/>
      <c r="E56" s="110"/>
      <c r="F56" s="112"/>
      <c r="G56" s="113"/>
      <c r="H56" s="114"/>
    </row>
    <row r="57" spans="2:8" x14ac:dyDescent="0.3">
      <c r="B57" s="81" t="s">
        <v>58</v>
      </c>
      <c r="C57" s="64"/>
      <c r="D57" s="65"/>
      <c r="E57" s="64"/>
      <c r="F57" s="67"/>
      <c r="G57" s="58"/>
      <c r="H57" s="75"/>
    </row>
    <row r="58" spans="2:8" x14ac:dyDescent="0.3">
      <c r="B58" s="53" t="s">
        <v>105</v>
      </c>
      <c r="C58" s="64">
        <f>COUNTIFS('Line List'!$B:$B,"R",'Line List'!$AD:$AD,"Y")</f>
        <v>0</v>
      </c>
      <c r="D58" s="65" t="e">
        <f>C58/$D$17</f>
        <v>#DIV/0!</v>
      </c>
      <c r="E58" s="64">
        <f>COUNTIFS('Line List'!$B:$B,"S",'Line List'!$AD:$AD,"Y")</f>
        <v>0</v>
      </c>
      <c r="F58" s="65" t="e">
        <f>E58/$F$17</f>
        <v>#DIV/0!</v>
      </c>
      <c r="G58" s="58">
        <f>SUM(C58+E58)</f>
        <v>0</v>
      </c>
      <c r="H58" s="75" t="e">
        <f>G58/$H$17</f>
        <v>#DIV/0!</v>
      </c>
    </row>
    <row r="59" spans="2:8" x14ac:dyDescent="0.3">
      <c r="B59" s="53" t="s">
        <v>106</v>
      </c>
      <c r="C59" s="64">
        <f>COUNTIFS('Line List'!$B:$B,"R",'Line List'!$AE:$AE,"Y")</f>
        <v>0</v>
      </c>
      <c r="D59" s="65" t="e">
        <f t="shared" ref="D59:D61" si="6">C59/$D$17</f>
        <v>#DIV/0!</v>
      </c>
      <c r="E59" s="64">
        <f>COUNTIFS('Line List'!$B:$B,"S",'Line List'!$AE:$AE,"Y")</f>
        <v>0</v>
      </c>
      <c r="F59" s="65" t="e">
        <f t="shared" ref="F59:F61" si="7">E59/$F$17</f>
        <v>#DIV/0!</v>
      </c>
      <c r="G59" s="58">
        <f t="shared" ref="G59:G61" si="8">SUM(C59+E59)</f>
        <v>0</v>
      </c>
      <c r="H59" s="75" t="e">
        <f t="shared" ref="H59:H61" si="9">G59/$H$17</f>
        <v>#DIV/0!</v>
      </c>
    </row>
    <row r="60" spans="2:8" x14ac:dyDescent="0.3">
      <c r="B60" s="53" t="s">
        <v>87</v>
      </c>
      <c r="C60" s="64">
        <f>COUNTIFS('Line List'!$B:$B,"R",'Line List'!$AG:$AG,"Y")</f>
        <v>0</v>
      </c>
      <c r="D60" s="65" t="e">
        <f t="shared" si="6"/>
        <v>#DIV/0!</v>
      </c>
      <c r="E60" s="64">
        <f>COUNTIFS('Line List'!$B:$B,"S",'Line List'!$AG:$AG,"Y")</f>
        <v>0</v>
      </c>
      <c r="F60" s="65" t="e">
        <f t="shared" si="7"/>
        <v>#DIV/0!</v>
      </c>
      <c r="G60" s="58">
        <f t="shared" si="8"/>
        <v>0</v>
      </c>
      <c r="H60" s="75" t="e">
        <f t="shared" si="9"/>
        <v>#DIV/0!</v>
      </c>
    </row>
    <row r="61" spans="2:8" ht="15" thickBot="1" x14ac:dyDescent="0.35">
      <c r="B61" s="82" t="s">
        <v>88</v>
      </c>
      <c r="C61" s="72">
        <f>COUNTIFS('Line List'!$B:$B,"R",'Line List'!$AM:$AM,"Y")</f>
        <v>0</v>
      </c>
      <c r="D61" s="80" t="e">
        <f t="shared" si="6"/>
        <v>#DIV/0!</v>
      </c>
      <c r="E61" s="72">
        <f>COUNTIFS('Line List'!$B:$B,"S",'Line List'!$AM:$AM,"Y")</f>
        <v>0</v>
      </c>
      <c r="F61" s="80" t="e">
        <f t="shared" si="7"/>
        <v>#DIV/0!</v>
      </c>
      <c r="G61" s="59">
        <f t="shared" si="8"/>
        <v>0</v>
      </c>
      <c r="H61" s="76" t="e">
        <f t="shared" si="9"/>
        <v>#DIV/0!</v>
      </c>
    </row>
    <row r="62" spans="2:8" x14ac:dyDescent="0.3">
      <c r="E62" s="33"/>
      <c r="F62" s="33"/>
      <c r="G62" s="33"/>
      <c r="H62" s="33"/>
    </row>
    <row r="63" spans="2:8" x14ac:dyDescent="0.3">
      <c r="E63" s="33"/>
      <c r="F63" s="33"/>
      <c r="G63" s="33"/>
      <c r="H63" s="33"/>
    </row>
    <row r="64" spans="2:8" x14ac:dyDescent="0.3">
      <c r="E64" s="33"/>
      <c r="F64" s="33"/>
      <c r="G64" s="33"/>
      <c r="H64" s="33"/>
    </row>
    <row r="65" spans="5:8" x14ac:dyDescent="0.3">
      <c r="E65" s="33"/>
      <c r="F65" s="33"/>
      <c r="G65" s="33"/>
      <c r="H65" s="33"/>
    </row>
    <row r="66" spans="5:8" x14ac:dyDescent="0.3">
      <c r="E66" s="33"/>
      <c r="F66" s="33"/>
      <c r="G66" s="33"/>
      <c r="H66" s="33"/>
    </row>
    <row r="67" spans="5:8" x14ac:dyDescent="0.3">
      <c r="E67" s="33"/>
      <c r="F67" s="33"/>
      <c r="G67" s="33"/>
      <c r="H67" s="33"/>
    </row>
    <row r="68" spans="5:8" x14ac:dyDescent="0.3">
      <c r="E68" s="33"/>
      <c r="F68" s="33"/>
      <c r="G68" s="33"/>
      <c r="H68" s="33"/>
    </row>
    <row r="69" spans="5:8" x14ac:dyDescent="0.3">
      <c r="E69" s="33"/>
      <c r="F69" s="33"/>
      <c r="G69" s="33"/>
      <c r="H69" s="33"/>
    </row>
    <row r="70" spans="5:8" x14ac:dyDescent="0.3">
      <c r="E70" s="33"/>
      <c r="F70" s="33"/>
      <c r="G70" s="33"/>
      <c r="H70" s="33"/>
    </row>
    <row r="71" spans="5:8" x14ac:dyDescent="0.3">
      <c r="E71" s="33"/>
      <c r="F71" s="33"/>
      <c r="G71" s="33"/>
      <c r="H71" s="33"/>
    </row>
    <row r="72" spans="5:8" x14ac:dyDescent="0.3">
      <c r="E72" s="33"/>
      <c r="F72" s="33"/>
      <c r="G72" s="33"/>
      <c r="H72" s="33"/>
    </row>
    <row r="73" spans="5:8" x14ac:dyDescent="0.3">
      <c r="E73" s="33"/>
      <c r="F73" s="33"/>
      <c r="G73" s="33"/>
      <c r="H73" s="33"/>
    </row>
    <row r="74" spans="5:8" x14ac:dyDescent="0.3">
      <c r="E74" s="33"/>
      <c r="F74" s="33"/>
      <c r="G74" s="33"/>
      <c r="H74" s="33"/>
    </row>
    <row r="75" spans="5:8" x14ac:dyDescent="0.3">
      <c r="E75" s="33"/>
      <c r="F75" s="33"/>
      <c r="G75" s="33"/>
      <c r="H75" s="33"/>
    </row>
    <row r="76" spans="5:8" x14ac:dyDescent="0.3">
      <c r="E76" s="33"/>
      <c r="F76" s="33"/>
      <c r="G76" s="33"/>
      <c r="H76" s="33"/>
    </row>
    <row r="77" spans="5:8" x14ac:dyDescent="0.3">
      <c r="E77" s="33"/>
      <c r="F77" s="33"/>
      <c r="G77" s="33"/>
      <c r="H77" s="33"/>
    </row>
    <row r="78" spans="5:8" x14ac:dyDescent="0.3">
      <c r="E78" s="33"/>
      <c r="F78" s="33"/>
      <c r="G78" s="33"/>
      <c r="H78" s="33"/>
    </row>
    <row r="79" spans="5:8" x14ac:dyDescent="0.3">
      <c r="E79" s="33"/>
      <c r="F79" s="33"/>
      <c r="G79" s="33"/>
      <c r="H79" s="33"/>
    </row>
    <row r="80" spans="5:8" x14ac:dyDescent="0.3">
      <c r="E80" s="33"/>
      <c r="F80" s="33"/>
      <c r="G80" s="33"/>
      <c r="H80" s="33"/>
    </row>
    <row r="81" spans="5:8" x14ac:dyDescent="0.3">
      <c r="E81" s="33"/>
      <c r="F81" s="33"/>
      <c r="G81" s="33"/>
      <c r="H81" s="33"/>
    </row>
    <row r="82" spans="5:8" x14ac:dyDescent="0.3">
      <c r="E82" s="33"/>
      <c r="F82" s="33"/>
      <c r="G82" s="33"/>
      <c r="H82" s="33"/>
    </row>
    <row r="83" spans="5:8" x14ac:dyDescent="0.3">
      <c r="E83" s="33"/>
      <c r="F83" s="33"/>
      <c r="G83" s="33"/>
      <c r="H83" s="33"/>
    </row>
    <row r="84" spans="5:8" x14ac:dyDescent="0.3">
      <c r="E84" s="33"/>
      <c r="F84" s="33"/>
      <c r="G84" s="33"/>
      <c r="H84" s="33"/>
    </row>
    <row r="85" spans="5:8" x14ac:dyDescent="0.3">
      <c r="E85" s="33"/>
      <c r="F85" s="33"/>
      <c r="G85" s="33"/>
      <c r="H85" s="33"/>
    </row>
    <row r="86" spans="5:8" x14ac:dyDescent="0.3">
      <c r="E86" s="33"/>
      <c r="F86" s="33"/>
      <c r="G86" s="33"/>
      <c r="H86" s="33"/>
    </row>
    <row r="87" spans="5:8" x14ac:dyDescent="0.3">
      <c r="E87" s="33"/>
      <c r="F87" s="33"/>
      <c r="G87" s="33"/>
      <c r="H87" s="33"/>
    </row>
    <row r="88" spans="5:8" x14ac:dyDescent="0.3">
      <c r="E88" s="33"/>
      <c r="F88" s="33"/>
      <c r="G88" s="33"/>
      <c r="H88" s="33"/>
    </row>
    <row r="89" spans="5:8" x14ac:dyDescent="0.3">
      <c r="E89" s="33"/>
      <c r="F89" s="33"/>
      <c r="G89" s="33"/>
      <c r="H89" s="33"/>
    </row>
    <row r="90" spans="5:8" x14ac:dyDescent="0.3">
      <c r="E90" s="33"/>
      <c r="F90" s="33"/>
      <c r="G90" s="33"/>
      <c r="H90" s="33"/>
    </row>
  </sheetData>
  <mergeCells count="9">
    <mergeCell ref="C16:D16"/>
    <mergeCell ref="E16:F16"/>
    <mergeCell ref="G16:H16"/>
    <mergeCell ref="B15:H15"/>
    <mergeCell ref="F3:T3"/>
    <mergeCell ref="F4:T4"/>
    <mergeCell ref="F5:T5"/>
    <mergeCell ref="F6:T6"/>
    <mergeCell ref="F7:T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G12" sqref="G12"/>
    </sheetView>
  </sheetViews>
  <sheetFormatPr defaultRowHeight="14.4" x14ac:dyDescent="0.3"/>
  <sheetData>
    <row r="1" spans="1:6" x14ac:dyDescent="0.3">
      <c r="A1" t="s">
        <v>17</v>
      </c>
      <c r="B1" t="s">
        <v>21</v>
      </c>
      <c r="C1" t="s">
        <v>16</v>
      </c>
      <c r="D1" t="s">
        <v>18</v>
      </c>
      <c r="E1" t="s">
        <v>19</v>
      </c>
      <c r="F1" t="s">
        <v>72</v>
      </c>
    </row>
    <row r="2" spans="1:6" x14ac:dyDescent="0.3">
      <c r="A2" t="s">
        <v>20</v>
      </c>
      <c r="B2" t="s">
        <v>22</v>
      </c>
      <c r="C2" t="s">
        <v>23</v>
      </c>
      <c r="D2" t="s">
        <v>24</v>
      </c>
      <c r="E2" t="s">
        <v>26</v>
      </c>
      <c r="F2" t="s">
        <v>73</v>
      </c>
    </row>
    <row r="3" spans="1:6" x14ac:dyDescent="0.3">
      <c r="A3" t="s">
        <v>117</v>
      </c>
      <c r="D3" t="s">
        <v>25</v>
      </c>
      <c r="E3" t="s">
        <v>117</v>
      </c>
      <c r="F3" t="s">
        <v>22</v>
      </c>
    </row>
    <row r="4" spans="1:6" x14ac:dyDescent="0.3">
      <c r="F4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DA8A4272CE9459B1F219DDFB95D42" ma:contentTypeVersion="18" ma:contentTypeDescription="Create a new document." ma:contentTypeScope="" ma:versionID="ae213cb9139861232ffea02e2e286fc1">
  <xsd:schema xmlns:xsd="http://www.w3.org/2001/XMLSchema" xmlns:xs="http://www.w3.org/2001/XMLSchema" xmlns:p="http://schemas.microsoft.com/office/2006/metadata/properties" xmlns:ns2="896657fe-5552-43c5-9800-fdcca8279a90" xmlns:ns3="f22311d5-f955-4650-9d66-777e64b04a7d" targetNamespace="http://schemas.microsoft.com/office/2006/metadata/properties" ma:root="true" ma:fieldsID="84275dfa62454849a621f63bb81ebe31" ns2:_="" ns3:_="">
    <xsd:import namespace="896657fe-5552-43c5-9800-fdcca8279a90"/>
    <xsd:import namespace="f22311d5-f955-4650-9d66-777e64b0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657fe-5552-43c5-9800-fdcca8279a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5c1ca2-6f10-4d09-bd36-54ef6c81e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311d5-f955-4650-9d66-777e64b0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2709cd-c4d4-4822-9498-b3125d15d106}" ma:internalName="TaxCatchAll" ma:showField="CatchAllData" ma:web="f22311d5-f955-4650-9d66-777e64b0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2311d5-f955-4650-9d66-777e64b04a7d" xsi:nil="true"/>
    <lcf76f155ced4ddcb4097134ff3c332f xmlns="896657fe-5552-43c5-9800-fdcca8279a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CDD8CF-E2B9-4BC1-86F3-5F73338652BC}"/>
</file>

<file path=customXml/itemProps2.xml><?xml version="1.0" encoding="utf-8"?>
<ds:datastoreItem xmlns:ds="http://schemas.openxmlformats.org/officeDocument/2006/customXml" ds:itemID="{F087E9B0-2947-4D1D-8ADD-AFF072A68D00}"/>
</file>

<file path=customXml/itemProps3.xml><?xml version="1.0" encoding="utf-8"?>
<ds:datastoreItem xmlns:ds="http://schemas.openxmlformats.org/officeDocument/2006/customXml" ds:itemID="{40EA14CC-23B7-4B74-ABC3-E4C1A0838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Line List</vt:lpstr>
      <vt:lpstr>Epi-Curve</vt:lpstr>
      <vt:lpstr>Descriptive Stats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Randi - CO 4th</dc:creator>
  <cp:lastModifiedBy>Tripp, Jennifer</cp:lastModifiedBy>
  <dcterms:created xsi:type="dcterms:W3CDTF">2018-08-02T16:33:39Z</dcterms:created>
  <dcterms:modified xsi:type="dcterms:W3CDTF">2019-01-07T22:40:18Z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0x01010033CDA8A4272CE9459B1F219DDFB95D42</vt:lpwstr>
  </property>
  <property fmtid="{D5CDD505-2E9C-101B-9397-08002B2CF9AE}" pid="3" name="MediaServiceImageTags">
    <vt:lpwstr/>
  </property>
</Properties>
</file>